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OWY-e-katalogi\DĄBROWICE\BUDŻETY\BUDŻET-2024\OPIS\"/>
    </mc:Choice>
  </mc:AlternateContent>
  <xr:revisionPtr revIDLastSave="0" documentId="13_ncr:1_{A008A8F0-19BD-4141-9A70-2289FE19563F}" xr6:coauthVersionLast="47" xr6:coauthVersionMax="47" xr10:uidLastSave="{00000000-0000-0000-0000-000000000000}"/>
  <bookViews>
    <workbookView xWindow="-120" yWindow="-120" windowWidth="24240" windowHeight="13020" xr2:uid="{9D6C56BB-6F4C-4624-B3CB-DDA5570E255A}"/>
  </bookViews>
  <sheets>
    <sheet name="wydatki_31_12_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9" i="1" l="1"/>
  <c r="J38" i="1"/>
  <c r="I38" i="1"/>
  <c r="H38" i="1"/>
  <c r="G38" i="1"/>
  <c r="F38" i="1"/>
  <c r="E38" i="1"/>
  <c r="D38" i="1"/>
  <c r="K37" i="1"/>
  <c r="K36" i="1"/>
  <c r="K35" i="1"/>
  <c r="J34" i="1"/>
  <c r="K34" i="1" s="1"/>
  <c r="D34" i="1"/>
  <c r="K33" i="1"/>
  <c r="E33" i="1"/>
  <c r="K32" i="1"/>
  <c r="K31" i="1"/>
  <c r="K30" i="1"/>
  <c r="J29" i="1"/>
  <c r="J28" i="1" s="1"/>
  <c r="I29" i="1"/>
  <c r="H29" i="1"/>
  <c r="G29" i="1"/>
  <c r="G28" i="1" s="1"/>
  <c r="F29" i="1"/>
  <c r="F28" i="1" s="1"/>
  <c r="E29" i="1"/>
  <c r="D29" i="1"/>
  <c r="D28" i="1" s="1"/>
  <c r="K28" i="1" s="1"/>
  <c r="I28" i="1"/>
  <c r="H28" i="1"/>
  <c r="K26" i="1"/>
  <c r="K25" i="1"/>
  <c r="K24" i="1"/>
  <c r="K23" i="1"/>
  <c r="K22" i="1"/>
  <c r="J21" i="1"/>
  <c r="K21" i="1" s="1"/>
  <c r="I21" i="1"/>
  <c r="H21" i="1"/>
  <c r="G21" i="1"/>
  <c r="F21" i="1"/>
  <c r="E21" i="1"/>
  <c r="D21" i="1"/>
  <c r="K20" i="1"/>
  <c r="K19" i="1"/>
  <c r="K18" i="1"/>
  <c r="J17" i="1"/>
  <c r="D17" i="1"/>
  <c r="I14" i="1"/>
  <c r="H14" i="1"/>
  <c r="G14" i="1"/>
  <c r="F14" i="1"/>
  <c r="J13" i="1"/>
  <c r="D13" i="1"/>
  <c r="E13" i="1" s="1"/>
  <c r="E12" i="1"/>
  <c r="E11" i="1"/>
  <c r="J10" i="1"/>
  <c r="K10" i="1" s="1"/>
  <c r="E10" i="1"/>
  <c r="J9" i="1"/>
  <c r="D9" i="1"/>
  <c r="E9" i="1" s="1"/>
  <c r="E8" i="1"/>
  <c r="K7" i="1"/>
  <c r="J7" i="1"/>
  <c r="D7" i="1"/>
  <c r="K17" i="1" l="1"/>
  <c r="J41" i="1"/>
  <c r="K38" i="1"/>
  <c r="K29" i="1"/>
  <c r="E28" i="1"/>
  <c r="D41" i="1"/>
  <c r="K41" i="1" s="1"/>
  <c r="K9" i="1"/>
  <c r="D14" i="1"/>
  <c r="J14" i="1"/>
  <c r="E7" i="1"/>
  <c r="E14" i="1" s="1"/>
  <c r="E41" i="1" l="1"/>
  <c r="F41" i="1" s="1"/>
  <c r="F43" i="1" s="1"/>
  <c r="K14" i="1"/>
  <c r="G41" i="1"/>
  <c r="H41" i="1"/>
  <c r="H43" i="1" s="1"/>
  <c r="I41" i="1"/>
</calcChain>
</file>

<file path=xl/sharedStrings.xml><?xml version="1.0" encoding="utf-8"?>
<sst xmlns="http://schemas.openxmlformats.org/spreadsheetml/2006/main" count="51" uniqueCount="51">
  <si>
    <t>Dąbrowice, 07.01.2025 r.</t>
  </si>
  <si>
    <t xml:space="preserve">SPRAWOZDANIE </t>
  </si>
  <si>
    <t>Z WYKONANIA BUDŻETU ZA 2024 ROK</t>
  </si>
  <si>
    <t xml:space="preserve">Dąbrowickie Centrum Kultury </t>
  </si>
  <si>
    <t>lp</t>
  </si>
  <si>
    <t>treść</t>
  </si>
  <si>
    <t>Plan                                              po zmianach                           na dzień              31.12.2024 r.</t>
  </si>
  <si>
    <t>Wykonanie                      na dzień                                31.12.2024 r.</t>
  </si>
  <si>
    <t>%</t>
  </si>
  <si>
    <t>Przychody</t>
  </si>
  <si>
    <t>Edukacyjna opieka wychowawcza:</t>
  </si>
  <si>
    <t>Wpływy z reklam i współorganizatorów imprez</t>
  </si>
  <si>
    <t>Dotacja</t>
  </si>
  <si>
    <t xml:space="preserve">dotacja organizatora na działalność </t>
  </si>
  <si>
    <t>dotacja na zakup księgozbioru</t>
  </si>
  <si>
    <t>Pozostałe wpływy</t>
  </si>
  <si>
    <t>Darowizny</t>
  </si>
  <si>
    <t>Ogółem przychody</t>
  </si>
  <si>
    <t>Koszty</t>
  </si>
  <si>
    <t>Amortyzacja</t>
  </si>
  <si>
    <t>Zużycie materiałów i energii</t>
  </si>
  <si>
    <t>zakup książek i czasopism</t>
  </si>
  <si>
    <t>art. biurowe i druki</t>
  </si>
  <si>
    <t>pozostałe ( w tym: środki czystości, art. gospodarcze, zakup biletów, art. na warsztaty, art. na uroczystości gminne i inne)</t>
  </si>
  <si>
    <t>Usługi obce</t>
  </si>
  <si>
    <t>usługa IODO</t>
  </si>
  <si>
    <t>usługi telekomunikacyjne</t>
  </si>
  <si>
    <t xml:space="preserve">ubezpieczenia </t>
  </si>
  <si>
    <t>prowizja bankowa</t>
  </si>
  <si>
    <t>pozostałe ( w tym :warsztaty, prenumeraty, ubezpieczenie grupowe- wycieczki,usł. transportowe, usł. pocztowe i inne)</t>
  </si>
  <si>
    <t>Podatki i opłaty</t>
  </si>
  <si>
    <t>Wynagrodzenia</t>
  </si>
  <si>
    <t>wynagrodzenia osobowe w tym:</t>
  </si>
  <si>
    <t>wynagrodzenia osobowe aktualnie zatrudnionych pracowników</t>
  </si>
  <si>
    <t>nagroda uznaniowa</t>
  </si>
  <si>
    <t>nagroda roczna</t>
  </si>
  <si>
    <t>wynagrodzenia bezosobowe, w tym umowy zlecenia, o dzieło</t>
  </si>
  <si>
    <t>Ubezpieczenia i inne świadczenia</t>
  </si>
  <si>
    <t>Składki na ubezpieczenia społeczne</t>
  </si>
  <si>
    <t>Fundusz pracy</t>
  </si>
  <si>
    <t>Świadczenie urlopowe</t>
  </si>
  <si>
    <t>Pozostałe koszty rodzajowe</t>
  </si>
  <si>
    <t>Podróże służbowe krajowe</t>
  </si>
  <si>
    <t>Szkolenia</t>
  </si>
  <si>
    <t>Ogółem koszty</t>
  </si>
  <si>
    <t>ZOBOWIĄZANIA</t>
  </si>
  <si>
    <t xml:space="preserve">Dąbrowickie Centrum Kultury nie zaciągnęło zobowiązań, w tym wymagalnych. </t>
  </si>
  <si>
    <t>NALEŻNOŚCI</t>
  </si>
  <si>
    <t xml:space="preserve">Dąbrowickie Centrum Kultury nie posiadało  należności, w tym wymagalnych. </t>
  </si>
  <si>
    <t xml:space="preserve">Stan konta bankowego na dzień 31.12.2024 r. </t>
  </si>
  <si>
    <t>Dąbrowice,  07.01.2025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</si>
</sst>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15]General"/>
    <numFmt numFmtId="165" formatCode="[$-415]#,##0.00"/>
    <numFmt numFmtId="166" formatCode="#,##0.00&quot; &quot;[$zł-415]"/>
    <numFmt numFmtId="167" formatCode="#,##0.00&quot; &quot;[$zł-415];[Red]&quot;-&quot;#,##0.00&quot; &quot;[$zł-415]"/>
    <numFmt numFmtId="168" formatCode="&quot; &quot;#,##0.00&quot; &quot;[$zł-415]&quot; &quot;;&quot;-&quot;#,##0.00&quot; &quot;[$zł-415]&quot; &quot;;&quot; -&quot;00&quot; &quot;[$zł-415]&quot; &quot;;&quot; &quot;@&quot; &quot;"/>
  </numFmts>
  <fonts count="1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zcionka tekstu podstawowego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color rgb="FF000000"/>
      <name val="Arial Narrow"/>
      <family val="2"/>
      <charset val="238"/>
    </font>
    <font>
      <b/>
      <u/>
      <sz val="12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11"/>
      <color rgb="FF000000"/>
      <name val="Czcionka tekstu podstawowego"/>
      <charset val="238"/>
    </font>
    <font>
      <b/>
      <sz val="12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2F2F2"/>
        <bgColor rgb="FFF2F2F2"/>
      </patternFill>
    </fill>
    <fill>
      <patternFill patternType="solid">
        <fgColor rgb="FFC0C0C0"/>
        <bgColor rgb="FFC0C0C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">
    <xf numFmtId="0" fontId="0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67" fontId="4" fillId="0" borderId="0" applyBorder="0" applyProtection="0"/>
  </cellStyleXfs>
  <cellXfs count="51">
    <xf numFmtId="0" fontId="0" fillId="0" borderId="0" xfId="0"/>
    <xf numFmtId="164" fontId="5" fillId="0" borderId="0" xfId="3" applyFont="1" applyAlignment="1">
      <alignment horizontal="center" vertical="center"/>
    </xf>
    <xf numFmtId="164" fontId="5" fillId="0" borderId="0" xfId="3" applyFont="1" applyAlignment="1">
      <alignment vertical="center" wrapText="1"/>
    </xf>
    <xf numFmtId="164" fontId="5" fillId="0" borderId="0" xfId="3" applyFont="1" applyAlignment="1">
      <alignment vertical="center"/>
    </xf>
    <xf numFmtId="165" fontId="5" fillId="0" borderId="0" xfId="3" applyNumberFormat="1" applyFont="1" applyAlignment="1">
      <alignment vertical="center"/>
    </xf>
    <xf numFmtId="165" fontId="5" fillId="0" borderId="0" xfId="3" applyNumberFormat="1" applyFont="1"/>
    <xf numFmtId="164" fontId="2" fillId="0" borderId="0" xfId="3"/>
    <xf numFmtId="164" fontId="7" fillId="0" borderId="1" xfId="3" applyFont="1" applyBorder="1" applyAlignment="1">
      <alignment horizontal="center" vertical="center"/>
    </xf>
    <xf numFmtId="164" fontId="7" fillId="0" borderId="1" xfId="3" applyFont="1" applyBorder="1" applyAlignment="1">
      <alignment horizontal="center" vertical="center" wrapText="1"/>
    </xf>
    <xf numFmtId="164" fontId="7" fillId="0" borderId="2" xfId="3" applyFont="1" applyBorder="1" applyAlignment="1">
      <alignment horizontal="center" vertical="center"/>
    </xf>
    <xf numFmtId="165" fontId="5" fillId="0" borderId="0" xfId="3" applyNumberFormat="1" applyFont="1" applyAlignment="1">
      <alignment horizontal="center" vertical="center"/>
    </xf>
    <xf numFmtId="165" fontId="5" fillId="0" borderId="0" xfId="3" applyNumberFormat="1" applyFont="1" applyAlignment="1">
      <alignment horizontal="center"/>
    </xf>
    <xf numFmtId="164" fontId="8" fillId="0" borderId="0" xfId="3" applyFont="1" applyAlignment="1">
      <alignment horizontal="center"/>
    </xf>
    <xf numFmtId="164" fontId="7" fillId="0" borderId="3" xfId="3" applyFont="1" applyBorder="1" applyAlignment="1">
      <alignment horizontal="center" vertical="center"/>
    </xf>
    <xf numFmtId="164" fontId="7" fillId="3" borderId="4" xfId="3" applyFont="1" applyFill="1" applyBorder="1" applyAlignment="1">
      <alignment vertical="center" wrapText="1"/>
    </xf>
    <xf numFmtId="165" fontId="7" fillId="3" borderId="3" xfId="3" applyNumberFormat="1" applyFont="1" applyFill="1" applyBorder="1" applyAlignment="1">
      <alignment vertical="center"/>
    </xf>
    <xf numFmtId="165" fontId="7" fillId="3" borderId="4" xfId="3" applyNumberFormat="1" applyFont="1" applyFill="1" applyBorder="1" applyAlignment="1">
      <alignment vertical="center"/>
    </xf>
    <xf numFmtId="165" fontId="5" fillId="3" borderId="0" xfId="3" applyNumberFormat="1" applyFont="1" applyFill="1" applyAlignment="1">
      <alignment vertical="center"/>
    </xf>
    <xf numFmtId="165" fontId="5" fillId="3" borderId="0" xfId="3" applyNumberFormat="1" applyFont="1" applyFill="1"/>
    <xf numFmtId="164" fontId="5" fillId="0" borderId="3" xfId="3" applyFont="1" applyBorder="1" applyAlignment="1">
      <alignment vertical="center" wrapText="1"/>
    </xf>
    <xf numFmtId="165" fontId="5" fillId="0" borderId="3" xfId="3" applyNumberFormat="1" applyFont="1" applyBorder="1" applyAlignment="1">
      <alignment vertical="center"/>
    </xf>
    <xf numFmtId="165" fontId="7" fillId="0" borderId="3" xfId="3" applyNumberFormat="1" applyFont="1" applyBorder="1" applyAlignment="1">
      <alignment vertical="center"/>
    </xf>
    <xf numFmtId="10" fontId="5" fillId="0" borderId="3" xfId="2" applyNumberFormat="1" applyFont="1" applyFill="1" applyBorder="1" applyAlignment="1">
      <alignment vertical="center"/>
    </xf>
    <xf numFmtId="164" fontId="7" fillId="3" borderId="3" xfId="3" applyFont="1" applyFill="1" applyBorder="1" applyAlignment="1">
      <alignment vertical="center" wrapText="1"/>
    </xf>
    <xf numFmtId="10" fontId="7" fillId="3" borderId="3" xfId="2" applyNumberFormat="1" applyFont="1" applyFill="1" applyBorder="1" applyAlignment="1">
      <alignment vertical="center"/>
    </xf>
    <xf numFmtId="164" fontId="8" fillId="0" borderId="0" xfId="3" applyFont="1"/>
    <xf numFmtId="165" fontId="9" fillId="2" borderId="3" xfId="3" applyNumberFormat="1" applyFont="1" applyFill="1" applyBorder="1" applyAlignment="1">
      <alignment vertical="center"/>
    </xf>
    <xf numFmtId="10" fontId="7" fillId="2" borderId="3" xfId="2" applyNumberFormat="1" applyFont="1" applyFill="1" applyBorder="1" applyAlignment="1">
      <alignment vertical="center"/>
    </xf>
    <xf numFmtId="164" fontId="10" fillId="0" borderId="6" xfId="3" applyFont="1" applyBorder="1" applyAlignment="1">
      <alignment horizontal="center" vertical="center"/>
    </xf>
    <xf numFmtId="164" fontId="10" fillId="3" borderId="3" xfId="3" applyFont="1" applyFill="1" applyBorder="1" applyAlignment="1">
      <alignment vertical="center" wrapText="1"/>
    </xf>
    <xf numFmtId="165" fontId="10" fillId="3" borderId="3" xfId="3" applyNumberFormat="1" applyFont="1" applyFill="1" applyBorder="1" applyAlignment="1">
      <alignment vertical="center"/>
    </xf>
    <xf numFmtId="10" fontId="10" fillId="3" borderId="3" xfId="2" applyNumberFormat="1" applyFont="1" applyFill="1" applyBorder="1" applyAlignment="1">
      <alignment vertical="center"/>
    </xf>
    <xf numFmtId="165" fontId="7" fillId="4" borderId="3" xfId="3" applyNumberFormat="1" applyFont="1" applyFill="1" applyBorder="1" applyAlignment="1">
      <alignment vertical="center"/>
    </xf>
    <xf numFmtId="164" fontId="10" fillId="0" borderId="4" xfId="3" applyFont="1" applyBorder="1" applyAlignment="1">
      <alignment horizontal="center" vertical="center"/>
    </xf>
    <xf numFmtId="164" fontId="10" fillId="3" borderId="0" xfId="3" applyFont="1" applyFill="1"/>
    <xf numFmtId="164" fontId="10" fillId="3" borderId="3" xfId="3" applyFont="1" applyFill="1" applyBorder="1"/>
    <xf numFmtId="165" fontId="7" fillId="2" borderId="3" xfId="3" applyNumberFormat="1" applyFont="1" applyFill="1" applyBorder="1" applyAlignment="1">
      <alignment vertical="center"/>
    </xf>
    <xf numFmtId="165" fontId="5" fillId="2" borderId="0" xfId="3" applyNumberFormat="1" applyFont="1" applyFill="1" applyAlignment="1">
      <alignment vertical="center"/>
    </xf>
    <xf numFmtId="165" fontId="5" fillId="2" borderId="0" xfId="3" applyNumberFormat="1" applyFont="1" applyFill="1"/>
    <xf numFmtId="10" fontId="10" fillId="2" borderId="3" xfId="2" applyNumberFormat="1" applyFont="1" applyFill="1" applyBorder="1" applyAlignment="1">
      <alignment vertical="center"/>
    </xf>
    <xf numFmtId="165" fontId="5" fillId="0" borderId="0" xfId="3" applyNumberFormat="1" applyFont="1" applyAlignment="1">
      <alignment vertical="center" wrapText="1"/>
    </xf>
    <xf numFmtId="165" fontId="2" fillId="0" borderId="0" xfId="3" applyNumberFormat="1"/>
    <xf numFmtId="166" fontId="0" fillId="0" borderId="0" xfId="0" applyNumberFormat="1"/>
    <xf numFmtId="164" fontId="7" fillId="0" borderId="3" xfId="3" applyFont="1" applyBorder="1" applyAlignment="1">
      <alignment horizontal="center" vertical="center"/>
    </xf>
    <xf numFmtId="164" fontId="10" fillId="0" borderId="3" xfId="3" applyFont="1" applyBorder="1" applyAlignment="1">
      <alignment horizontal="center" vertical="top"/>
    </xf>
    <xf numFmtId="164" fontId="9" fillId="2" borderId="3" xfId="3" applyFont="1" applyFill="1" applyBorder="1" applyAlignment="1">
      <alignment horizontal="center" vertical="center"/>
    </xf>
    <xf numFmtId="0" fontId="0" fillId="0" borderId="3" xfId="0" applyBorder="1"/>
    <xf numFmtId="164" fontId="9" fillId="2" borderId="5" xfId="3" applyFont="1" applyFill="1" applyBorder="1" applyAlignment="1">
      <alignment horizontal="left" vertical="center"/>
    </xf>
    <xf numFmtId="164" fontId="5" fillId="0" borderId="0" xfId="3" applyFont="1" applyAlignment="1">
      <alignment horizontal="right" vertical="center"/>
    </xf>
    <xf numFmtId="164" fontId="6" fillId="0" borderId="0" xfId="3" applyFont="1" applyAlignment="1">
      <alignment horizontal="center" vertical="center"/>
    </xf>
    <xf numFmtId="164" fontId="9" fillId="2" borderId="3" xfId="3" applyFont="1" applyFill="1" applyBorder="1" applyAlignment="1">
      <alignment horizontal="left" vertical="center"/>
    </xf>
  </cellXfs>
  <cellStyles count="8">
    <cellStyle name="Excel Built-in Normal" xfId="3" xr:uid="{59F37824-3F35-4811-8548-557C542DE8C2}"/>
    <cellStyle name="Heading" xfId="4" xr:uid="{9FEE7A30-6A77-4665-8C1B-5389E1988960}"/>
    <cellStyle name="Heading1" xfId="5" xr:uid="{28D854A5-50A3-4DA3-84F7-4E8112A570E7}"/>
    <cellStyle name="Normalny" xfId="0" builtinId="0" customBuiltin="1"/>
    <cellStyle name="Procentowy" xfId="2" builtinId="5" customBuiltin="1"/>
    <cellStyle name="Result" xfId="6" xr:uid="{3C7360F8-E1AE-4414-95D2-6207ED5647FC}"/>
    <cellStyle name="Result2" xfId="7" xr:uid="{0E37ADC7-8FD1-4248-AD2A-624C39F970BD}"/>
    <cellStyle name="Walutowy" xfId="1" builtinId="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54375-A613-4324-8582-8F60310944BC}">
  <dimension ref="A1:ALN76"/>
  <sheetViews>
    <sheetView tabSelected="1" topLeftCell="A6" workbookViewId="0">
      <selection activeCell="D72" sqref="D72"/>
    </sheetView>
  </sheetViews>
  <sheetFormatPr defaultRowHeight="14.25"/>
  <cols>
    <col min="1" max="2" width="5.875" style="1" customWidth="1"/>
    <col min="3" max="3" width="44.625" style="2" customWidth="1"/>
    <col min="4" max="4" width="13.625" style="3" customWidth="1"/>
    <col min="5" max="5" width="10.75" style="3" hidden="1" customWidth="1"/>
    <col min="6" max="8" width="10.75" style="4" hidden="1" customWidth="1"/>
    <col min="9" max="9" width="10.75" style="5" hidden="1" customWidth="1"/>
    <col min="10" max="10" width="13.5" style="3" customWidth="1"/>
    <col min="11" max="11" width="9.5" style="3" customWidth="1"/>
    <col min="12" max="1002" width="8.75" style="6" customWidth="1"/>
    <col min="1003" max="1003" width="9" customWidth="1"/>
  </cols>
  <sheetData>
    <row r="1" spans="1:11" ht="20.25" customHeight="1">
      <c r="J1" s="48" t="s">
        <v>0</v>
      </c>
      <c r="K1" s="48"/>
    </row>
    <row r="2" spans="1:11" ht="21" customHeight="1">
      <c r="A2" s="49" t="s">
        <v>1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" ht="21" customHeight="1">
      <c r="A3" s="49" t="s">
        <v>2</v>
      </c>
      <c r="B3" s="49"/>
      <c r="C3" s="49"/>
      <c r="D3" s="49"/>
      <c r="E3" s="49"/>
      <c r="F3" s="49"/>
      <c r="G3" s="49"/>
      <c r="H3" s="49"/>
      <c r="I3" s="49"/>
      <c r="J3" s="49"/>
      <c r="K3" s="49"/>
    </row>
    <row r="4" spans="1:11" ht="15.7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s="12" customFormat="1" ht="51">
      <c r="A5" s="7" t="s">
        <v>4</v>
      </c>
      <c r="B5" s="7"/>
      <c r="C5" s="8" t="s">
        <v>5</v>
      </c>
      <c r="D5" s="8" t="s">
        <v>6</v>
      </c>
      <c r="E5" s="9"/>
      <c r="F5" s="10"/>
      <c r="G5" s="10"/>
      <c r="H5" s="10"/>
      <c r="I5" s="11"/>
      <c r="J5" s="8" t="s">
        <v>7</v>
      </c>
      <c r="K5" s="8" t="s">
        <v>8</v>
      </c>
    </row>
    <row r="6" spans="1:11" s="12" customFormat="1" ht="24" customHeight="1">
      <c r="A6" s="50" t="s">
        <v>9</v>
      </c>
      <c r="B6" s="50"/>
      <c r="C6" s="50"/>
      <c r="D6" s="50"/>
      <c r="E6" s="50"/>
      <c r="F6" s="50"/>
      <c r="G6" s="50"/>
      <c r="H6" s="50"/>
      <c r="I6" s="50"/>
      <c r="J6" s="50"/>
      <c r="K6" s="50"/>
    </row>
    <row r="7" spans="1:11" ht="20.25" customHeight="1">
      <c r="A7" s="43">
        <v>1</v>
      </c>
      <c r="B7" s="46"/>
      <c r="C7" s="14" t="s">
        <v>10</v>
      </c>
      <c r="D7" s="15">
        <f>D8</f>
        <v>0</v>
      </c>
      <c r="E7" s="16" t="e">
        <f>D7-#REF!</f>
        <v>#REF!</v>
      </c>
      <c r="F7" s="17"/>
      <c r="G7" s="17"/>
      <c r="H7" s="17"/>
      <c r="I7" s="18"/>
      <c r="J7" s="16">
        <f>J8</f>
        <v>0</v>
      </c>
      <c r="K7" s="16">
        <f>K8</f>
        <v>0</v>
      </c>
    </row>
    <row r="8" spans="1:11" ht="20.25" customHeight="1">
      <c r="A8" s="43"/>
      <c r="B8" s="46"/>
      <c r="C8" s="19" t="s">
        <v>11</v>
      </c>
      <c r="D8" s="20">
        <v>0</v>
      </c>
      <c r="E8" s="21" t="e">
        <f>D8-#REF!</f>
        <v>#REF!</v>
      </c>
      <c r="J8" s="20">
        <v>0</v>
      </c>
      <c r="K8" s="22">
        <v>0</v>
      </c>
    </row>
    <row r="9" spans="1:11" s="25" customFormat="1" ht="18.75" customHeight="1">
      <c r="A9" s="43">
        <v>2</v>
      </c>
      <c r="B9" s="46"/>
      <c r="C9" s="23" t="s">
        <v>12</v>
      </c>
      <c r="D9" s="15">
        <f>D10+D11</f>
        <v>180000</v>
      </c>
      <c r="E9" s="15" t="e">
        <f>D9-#REF!</f>
        <v>#REF!</v>
      </c>
      <c r="F9" s="17"/>
      <c r="G9" s="17"/>
      <c r="H9" s="17"/>
      <c r="I9" s="18"/>
      <c r="J9" s="15">
        <f>J10+J11</f>
        <v>177556.76</v>
      </c>
      <c r="K9" s="24">
        <f>J9/D9</f>
        <v>0.98642644444444449</v>
      </c>
    </row>
    <row r="10" spans="1:11" ht="18.75" customHeight="1">
      <c r="A10" s="43"/>
      <c r="B10" s="46"/>
      <c r="C10" s="19" t="s">
        <v>13</v>
      </c>
      <c r="D10" s="20">
        <v>180000</v>
      </c>
      <c r="E10" s="21" t="e">
        <f>D10-#REF!</f>
        <v>#REF!</v>
      </c>
      <c r="J10" s="20">
        <f>180000-2443.24</f>
        <v>177556.76</v>
      </c>
      <c r="K10" s="22">
        <f>J10/D10</f>
        <v>0.98642644444444449</v>
      </c>
    </row>
    <row r="11" spans="1:11" ht="18.75" customHeight="1">
      <c r="A11" s="43"/>
      <c r="B11" s="46"/>
      <c r="C11" s="19" t="s">
        <v>14</v>
      </c>
      <c r="D11" s="20">
        <v>0</v>
      </c>
      <c r="E11" s="21" t="e">
        <f>D11-#REF!</f>
        <v>#REF!</v>
      </c>
      <c r="J11" s="20">
        <v>0</v>
      </c>
      <c r="K11" s="22">
        <v>0</v>
      </c>
    </row>
    <row r="12" spans="1:11" s="25" customFormat="1" ht="18.75" customHeight="1">
      <c r="A12" s="13">
        <v>3</v>
      </c>
      <c r="B12" s="13"/>
      <c r="C12" s="23" t="s">
        <v>15</v>
      </c>
      <c r="D12" s="15">
        <v>0</v>
      </c>
      <c r="E12" s="15" t="e">
        <f>D12-#REF!</f>
        <v>#REF!</v>
      </c>
      <c r="F12" s="17"/>
      <c r="G12" s="17"/>
      <c r="H12" s="17"/>
      <c r="I12" s="18"/>
      <c r="J12" s="15">
        <v>0</v>
      </c>
      <c r="K12" s="24">
        <v>0</v>
      </c>
    </row>
    <row r="13" spans="1:11" s="25" customFormat="1" ht="18.75" customHeight="1">
      <c r="A13" s="13">
        <v>4</v>
      </c>
      <c r="B13" s="13"/>
      <c r="C13" s="23" t="s">
        <v>16</v>
      </c>
      <c r="D13" s="15">
        <f>1000-1000</f>
        <v>0</v>
      </c>
      <c r="E13" s="15" t="e">
        <f>D13-#REF!</f>
        <v>#REF!</v>
      </c>
      <c r="F13" s="17"/>
      <c r="G13" s="17"/>
      <c r="H13" s="17"/>
      <c r="I13" s="18"/>
      <c r="J13" s="15">
        <f>1000-1000</f>
        <v>0</v>
      </c>
      <c r="K13" s="24">
        <v>0</v>
      </c>
    </row>
    <row r="14" spans="1:11" ht="24" customHeight="1">
      <c r="A14" s="45" t="s">
        <v>17</v>
      </c>
      <c r="B14" s="45"/>
      <c r="C14" s="45"/>
      <c r="D14" s="26">
        <f>D7+D9+D12+D13</f>
        <v>180000</v>
      </c>
      <c r="E14" s="26" t="e">
        <f>E7+#REF!+E9+E12+E13</f>
        <v>#REF!</v>
      </c>
      <c r="F14" s="26" t="e">
        <f>F7+#REF!+F9+F12+F13</f>
        <v>#REF!</v>
      </c>
      <c r="G14" s="26" t="e">
        <f>G7+#REF!+G9+G12+G13</f>
        <v>#REF!</v>
      </c>
      <c r="H14" s="26" t="e">
        <f>H7+#REF!+H9+H12+H13</f>
        <v>#REF!</v>
      </c>
      <c r="I14" s="26" t="e">
        <f>I7+#REF!+I9+I12+I13</f>
        <v>#REF!</v>
      </c>
      <c r="J14" s="26">
        <f>J7+J9+J12+J13</f>
        <v>177556.76</v>
      </c>
      <c r="K14" s="27">
        <f>J14/D14</f>
        <v>0.98642644444444449</v>
      </c>
    </row>
    <row r="15" spans="1:11" ht="28.5" customHeight="1">
      <c r="A15" s="47" t="s">
        <v>18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</row>
    <row r="16" spans="1:11" ht="28.5" customHeight="1">
      <c r="A16" s="13">
        <v>1</v>
      </c>
      <c r="B16" s="28">
        <v>400</v>
      </c>
      <c r="C16" s="29" t="s">
        <v>19</v>
      </c>
      <c r="D16" s="30">
        <v>0</v>
      </c>
      <c r="E16" s="15"/>
      <c r="F16" s="17"/>
      <c r="G16" s="17"/>
      <c r="H16" s="17"/>
      <c r="I16" s="18"/>
      <c r="J16" s="30">
        <v>0</v>
      </c>
      <c r="K16" s="31">
        <v>0</v>
      </c>
    </row>
    <row r="17" spans="1:11" ht="20.25" customHeight="1">
      <c r="A17" s="43">
        <v>2</v>
      </c>
      <c r="B17" s="44">
        <v>401</v>
      </c>
      <c r="C17" s="29" t="s">
        <v>20</v>
      </c>
      <c r="D17" s="30">
        <f>SUM(D18:D20)</f>
        <v>35762.92</v>
      </c>
      <c r="E17" s="15"/>
      <c r="F17" s="17"/>
      <c r="G17" s="17"/>
      <c r="H17" s="17"/>
      <c r="I17" s="18"/>
      <c r="J17" s="30">
        <f>SUM(J18:J20)</f>
        <v>35549.72</v>
      </c>
      <c r="K17" s="31">
        <f t="shared" ref="K17:K26" si="0">J17/D17</f>
        <v>0.99403851810758193</v>
      </c>
    </row>
    <row r="18" spans="1:11" ht="20.25" customHeight="1">
      <c r="A18" s="43"/>
      <c r="B18" s="44"/>
      <c r="C18" s="19" t="s">
        <v>21</v>
      </c>
      <c r="D18" s="20">
        <v>5000</v>
      </c>
      <c r="E18" s="32"/>
      <c r="J18" s="20">
        <v>5000</v>
      </c>
      <c r="K18" s="22">
        <f t="shared" si="0"/>
        <v>1</v>
      </c>
    </row>
    <row r="19" spans="1:11" ht="20.25" customHeight="1">
      <c r="A19" s="43"/>
      <c r="B19" s="44"/>
      <c r="C19" s="19" t="s">
        <v>22</v>
      </c>
      <c r="D19" s="20">
        <v>153.4</v>
      </c>
      <c r="E19" s="32"/>
      <c r="J19" s="20">
        <v>153.4</v>
      </c>
      <c r="K19" s="22">
        <f t="shared" si="0"/>
        <v>1</v>
      </c>
    </row>
    <row r="20" spans="1:11" s="6" customFormat="1" ht="25.5">
      <c r="A20" s="43"/>
      <c r="B20" s="44"/>
      <c r="C20" s="19" t="s">
        <v>23</v>
      </c>
      <c r="D20" s="20">
        <v>30609.52</v>
      </c>
      <c r="E20" s="32"/>
      <c r="F20" s="4"/>
      <c r="G20" s="4"/>
      <c r="H20" s="4"/>
      <c r="I20" s="5"/>
      <c r="J20" s="20">
        <v>30396.32</v>
      </c>
      <c r="K20" s="22">
        <f t="shared" si="0"/>
        <v>0.99303484667515207</v>
      </c>
    </row>
    <row r="21" spans="1:11" s="6" customFormat="1" ht="24.75" customHeight="1">
      <c r="A21" s="43">
        <v>3</v>
      </c>
      <c r="B21" s="44">
        <v>402</v>
      </c>
      <c r="C21" s="29" t="s">
        <v>24</v>
      </c>
      <c r="D21" s="30">
        <f t="shared" ref="D21:J21" si="1">SUM(D22:D26)</f>
        <v>10479.98</v>
      </c>
      <c r="E21" s="30">
        <f t="shared" si="1"/>
        <v>2875.78</v>
      </c>
      <c r="F21" s="30">
        <f t="shared" si="1"/>
        <v>2875.78</v>
      </c>
      <c r="G21" s="30">
        <f t="shared" si="1"/>
        <v>2875.78</v>
      </c>
      <c r="H21" s="30">
        <f t="shared" si="1"/>
        <v>2875.78</v>
      </c>
      <c r="I21" s="30">
        <f t="shared" si="1"/>
        <v>2875.78</v>
      </c>
      <c r="J21" s="30">
        <f t="shared" si="1"/>
        <v>10462.76</v>
      </c>
      <c r="K21" s="31">
        <f t="shared" si="0"/>
        <v>0.99835686709325788</v>
      </c>
    </row>
    <row r="22" spans="1:11" s="6" customFormat="1" ht="18" customHeight="1">
      <c r="A22" s="43"/>
      <c r="B22" s="44"/>
      <c r="C22" s="19" t="s">
        <v>25</v>
      </c>
      <c r="D22" s="20">
        <v>3124.2</v>
      </c>
      <c r="E22" s="32"/>
      <c r="F22" s="4"/>
      <c r="G22" s="4"/>
      <c r="H22" s="4"/>
      <c r="I22" s="5"/>
      <c r="J22" s="20">
        <v>3124.2</v>
      </c>
      <c r="K22" s="22">
        <f t="shared" si="0"/>
        <v>1</v>
      </c>
    </row>
    <row r="23" spans="1:11" s="6" customFormat="1" ht="18" customHeight="1">
      <c r="A23" s="43"/>
      <c r="B23" s="44"/>
      <c r="C23" s="19" t="s">
        <v>26</v>
      </c>
      <c r="D23" s="20">
        <v>460</v>
      </c>
      <c r="E23" s="32"/>
      <c r="F23" s="4"/>
      <c r="G23" s="4"/>
      <c r="H23" s="4"/>
      <c r="I23" s="5"/>
      <c r="J23" s="20">
        <v>442.78</v>
      </c>
      <c r="K23" s="22">
        <f t="shared" si="0"/>
        <v>0.9625652173913043</v>
      </c>
    </row>
    <row r="24" spans="1:11" s="6" customFormat="1" ht="18" customHeight="1">
      <c r="A24" s="43"/>
      <c r="B24" s="44"/>
      <c r="C24" s="19" t="s">
        <v>27</v>
      </c>
      <c r="D24" s="20">
        <v>300</v>
      </c>
      <c r="E24" s="32"/>
      <c r="F24" s="4"/>
      <c r="G24" s="4"/>
      <c r="H24" s="4"/>
      <c r="I24" s="5"/>
      <c r="J24" s="20">
        <v>300</v>
      </c>
      <c r="K24" s="22">
        <f t="shared" si="0"/>
        <v>1</v>
      </c>
    </row>
    <row r="25" spans="1:11" s="6" customFormat="1" ht="18" customHeight="1">
      <c r="A25" s="43"/>
      <c r="B25" s="44"/>
      <c r="C25" s="19" t="s">
        <v>28</v>
      </c>
      <c r="D25" s="20">
        <v>3720</v>
      </c>
      <c r="E25" s="32"/>
      <c r="F25" s="4"/>
      <c r="G25" s="4"/>
      <c r="H25" s="4"/>
      <c r="I25" s="5"/>
      <c r="J25" s="20">
        <v>3720</v>
      </c>
      <c r="K25" s="22">
        <f t="shared" si="0"/>
        <v>1</v>
      </c>
    </row>
    <row r="26" spans="1:11" s="6" customFormat="1" ht="28.5" customHeight="1">
      <c r="A26" s="43"/>
      <c r="B26" s="44"/>
      <c r="C26" s="19" t="s">
        <v>29</v>
      </c>
      <c r="D26" s="20">
        <v>2875.78</v>
      </c>
      <c r="E26" s="20">
        <v>2875.78</v>
      </c>
      <c r="F26" s="20">
        <v>2875.78</v>
      </c>
      <c r="G26" s="20">
        <v>2875.78</v>
      </c>
      <c r="H26" s="20">
        <v>2875.78</v>
      </c>
      <c r="I26" s="20">
        <v>2875.78</v>
      </c>
      <c r="J26" s="20">
        <v>2875.78</v>
      </c>
      <c r="K26" s="22">
        <f t="shared" si="0"/>
        <v>1</v>
      </c>
    </row>
    <row r="27" spans="1:11" s="6" customFormat="1" ht="16.5">
      <c r="A27" s="13">
        <v>4</v>
      </c>
      <c r="B27" s="33">
        <v>403</v>
      </c>
      <c r="C27" s="34" t="s">
        <v>30</v>
      </c>
      <c r="D27" s="30">
        <v>0</v>
      </c>
      <c r="E27" s="15"/>
      <c r="F27" s="17"/>
      <c r="G27" s="17"/>
      <c r="H27" s="17"/>
      <c r="I27" s="18"/>
      <c r="J27" s="30">
        <v>0</v>
      </c>
      <c r="K27" s="30">
        <v>0</v>
      </c>
    </row>
    <row r="28" spans="1:11" s="25" customFormat="1" ht="19.5" customHeight="1">
      <c r="A28" s="43">
        <v>5</v>
      </c>
      <c r="B28" s="44">
        <v>404</v>
      </c>
      <c r="C28" s="29" t="s">
        <v>31</v>
      </c>
      <c r="D28" s="30">
        <f t="shared" ref="D28:J28" si="2">D29+D33</f>
        <v>115191.01000000001</v>
      </c>
      <c r="E28" s="30" t="e">
        <f t="shared" si="2"/>
        <v>#REF!</v>
      </c>
      <c r="F28" s="30">
        <f t="shared" si="2"/>
        <v>0</v>
      </c>
      <c r="G28" s="30">
        <f t="shared" si="2"/>
        <v>0</v>
      </c>
      <c r="H28" s="30">
        <f t="shared" si="2"/>
        <v>0</v>
      </c>
      <c r="I28" s="30">
        <f t="shared" si="2"/>
        <v>0</v>
      </c>
      <c r="J28" s="30">
        <f t="shared" si="2"/>
        <v>113405.9</v>
      </c>
      <c r="K28" s="31">
        <f t="shared" ref="K28:K39" si="3">J28/D28</f>
        <v>0.98450304411776568</v>
      </c>
    </row>
    <row r="29" spans="1:11" s="6" customFormat="1">
      <c r="A29" s="43"/>
      <c r="B29" s="44"/>
      <c r="C29" s="23" t="s">
        <v>32</v>
      </c>
      <c r="D29" s="15">
        <f t="shared" ref="D29:J29" si="4">D30+D32+D31</f>
        <v>58601.91</v>
      </c>
      <c r="E29" s="15">
        <f t="shared" si="4"/>
        <v>0</v>
      </c>
      <c r="F29" s="15">
        <f t="shared" si="4"/>
        <v>0</v>
      </c>
      <c r="G29" s="15">
        <f t="shared" si="4"/>
        <v>0</v>
      </c>
      <c r="H29" s="15">
        <f t="shared" si="4"/>
        <v>0</v>
      </c>
      <c r="I29" s="15">
        <f t="shared" si="4"/>
        <v>0</v>
      </c>
      <c r="J29" s="15">
        <f t="shared" si="4"/>
        <v>58601.9</v>
      </c>
      <c r="K29" s="24">
        <f t="shared" si="3"/>
        <v>0.99999982935709775</v>
      </c>
    </row>
    <row r="30" spans="1:11" s="6" customFormat="1" ht="17.25" customHeight="1">
      <c r="A30" s="43"/>
      <c r="B30" s="44"/>
      <c r="C30" s="19" t="s">
        <v>33</v>
      </c>
      <c r="D30" s="20">
        <v>49601.91</v>
      </c>
      <c r="E30" s="21"/>
      <c r="F30" s="4"/>
      <c r="G30" s="4"/>
      <c r="H30" s="4"/>
      <c r="I30" s="5"/>
      <c r="J30" s="20">
        <v>49601.9</v>
      </c>
      <c r="K30" s="22">
        <f t="shared" si="3"/>
        <v>0.9999997983948602</v>
      </c>
    </row>
    <row r="31" spans="1:11" s="6" customFormat="1" ht="17.25" customHeight="1">
      <c r="A31" s="43"/>
      <c r="B31" s="44"/>
      <c r="C31" s="19" t="s">
        <v>34</v>
      </c>
      <c r="D31" s="20">
        <v>1000</v>
      </c>
      <c r="E31" s="21"/>
      <c r="F31" s="4"/>
      <c r="G31" s="4"/>
      <c r="H31" s="4"/>
      <c r="I31" s="5"/>
      <c r="J31" s="20">
        <v>1000</v>
      </c>
      <c r="K31" s="22">
        <f t="shared" si="3"/>
        <v>1</v>
      </c>
    </row>
    <row r="32" spans="1:11" s="6" customFormat="1" ht="17.25" customHeight="1">
      <c r="A32" s="43"/>
      <c r="B32" s="44"/>
      <c r="C32" s="19" t="s">
        <v>35</v>
      </c>
      <c r="D32" s="20">
        <v>8000</v>
      </c>
      <c r="E32" s="21"/>
      <c r="F32" s="4"/>
      <c r="G32" s="4"/>
      <c r="H32" s="4"/>
      <c r="I32" s="5"/>
      <c r="J32" s="20">
        <v>8000</v>
      </c>
      <c r="K32" s="22">
        <f t="shared" si="3"/>
        <v>1</v>
      </c>
    </row>
    <row r="33" spans="1:11" s="6" customFormat="1" ht="15" customHeight="1">
      <c r="A33" s="43"/>
      <c r="B33" s="44"/>
      <c r="C33" s="23" t="s">
        <v>36</v>
      </c>
      <c r="D33" s="15">
        <v>56589.1</v>
      </c>
      <c r="E33" s="15" t="e">
        <f>D33-#REF!</f>
        <v>#REF!</v>
      </c>
      <c r="F33" s="17"/>
      <c r="G33" s="17"/>
      <c r="H33" s="17"/>
      <c r="I33" s="18"/>
      <c r="J33" s="15">
        <v>54804</v>
      </c>
      <c r="K33" s="24">
        <f t="shared" si="3"/>
        <v>0.96845505583230695</v>
      </c>
    </row>
    <row r="34" spans="1:11" s="6" customFormat="1" ht="16.5">
      <c r="A34" s="43">
        <v>6</v>
      </c>
      <c r="B34" s="44">
        <v>405</v>
      </c>
      <c r="C34" s="35" t="s">
        <v>37</v>
      </c>
      <c r="D34" s="30">
        <f>SUM(D35:D37)</f>
        <v>18366.090000000004</v>
      </c>
      <c r="E34" s="15"/>
      <c r="F34" s="17"/>
      <c r="G34" s="17"/>
      <c r="H34" s="17"/>
      <c r="I34" s="18"/>
      <c r="J34" s="30">
        <f>SUM(J35:J37)</f>
        <v>18138.38</v>
      </c>
      <c r="K34" s="31">
        <f t="shared" si="3"/>
        <v>0.9876016070922008</v>
      </c>
    </row>
    <row r="35" spans="1:11" s="6" customFormat="1" ht="15.75" customHeight="1">
      <c r="A35" s="43"/>
      <c r="B35" s="44"/>
      <c r="C35" s="19" t="s">
        <v>38</v>
      </c>
      <c r="D35" s="20">
        <v>15800.87</v>
      </c>
      <c r="E35" s="21"/>
      <c r="F35" s="4"/>
      <c r="G35" s="4"/>
      <c r="H35" s="4"/>
      <c r="I35" s="5"/>
      <c r="J35" s="20">
        <v>15631.17</v>
      </c>
      <c r="K35" s="22">
        <f t="shared" si="3"/>
        <v>0.98926008504594998</v>
      </c>
    </row>
    <row r="36" spans="1:11" s="6" customFormat="1" ht="15.75" customHeight="1">
      <c r="A36" s="43"/>
      <c r="B36" s="44"/>
      <c r="C36" s="19" t="s">
        <v>39</v>
      </c>
      <c r="D36" s="20">
        <v>1477.5</v>
      </c>
      <c r="E36" s="21"/>
      <c r="F36" s="4"/>
      <c r="G36" s="4"/>
      <c r="H36" s="4"/>
      <c r="I36" s="5"/>
      <c r="J36" s="20">
        <v>1419.49</v>
      </c>
      <c r="K36" s="22">
        <f t="shared" si="3"/>
        <v>0.96073773265651441</v>
      </c>
    </row>
    <row r="37" spans="1:11" s="6" customFormat="1" ht="19.5" customHeight="1">
      <c r="A37" s="43"/>
      <c r="B37" s="44"/>
      <c r="C37" s="19" t="s">
        <v>40</v>
      </c>
      <c r="D37" s="20">
        <v>1087.72</v>
      </c>
      <c r="E37" s="21"/>
      <c r="F37" s="4"/>
      <c r="G37" s="4"/>
      <c r="H37" s="4"/>
      <c r="I37" s="5"/>
      <c r="J37" s="20">
        <v>1087.72</v>
      </c>
      <c r="K37" s="22">
        <f t="shared" si="3"/>
        <v>1</v>
      </c>
    </row>
    <row r="38" spans="1:11" s="6" customFormat="1" ht="16.5">
      <c r="A38" s="43">
        <v>7</v>
      </c>
      <c r="B38" s="44">
        <v>409</v>
      </c>
      <c r="C38" s="34" t="s">
        <v>41</v>
      </c>
      <c r="D38" s="30">
        <f t="shared" ref="D38:J38" si="5">D39+D40</f>
        <v>200</v>
      </c>
      <c r="E38" s="30">
        <f t="shared" si="5"/>
        <v>0</v>
      </c>
      <c r="F38" s="30">
        <f t="shared" si="5"/>
        <v>0</v>
      </c>
      <c r="G38" s="30">
        <f t="shared" si="5"/>
        <v>0</v>
      </c>
      <c r="H38" s="30">
        <f t="shared" si="5"/>
        <v>0</v>
      </c>
      <c r="I38" s="30">
        <f t="shared" si="5"/>
        <v>0</v>
      </c>
      <c r="J38" s="30">
        <f t="shared" si="5"/>
        <v>0</v>
      </c>
      <c r="K38" s="31">
        <f t="shared" si="3"/>
        <v>0</v>
      </c>
    </row>
    <row r="39" spans="1:11" s="6" customFormat="1" ht="19.5" customHeight="1">
      <c r="A39" s="43"/>
      <c r="B39" s="44"/>
      <c r="C39" s="19" t="s">
        <v>42</v>
      </c>
      <c r="D39" s="20">
        <v>200</v>
      </c>
      <c r="E39" s="21"/>
      <c r="F39" s="4"/>
      <c r="G39" s="4"/>
      <c r="H39" s="4"/>
      <c r="I39" s="5"/>
      <c r="J39" s="20">
        <v>0</v>
      </c>
      <c r="K39" s="22">
        <f t="shared" si="3"/>
        <v>0</v>
      </c>
    </row>
    <row r="40" spans="1:11" s="6" customFormat="1" ht="19.5" customHeight="1">
      <c r="A40" s="43"/>
      <c r="B40" s="44"/>
      <c r="C40" s="19" t="s">
        <v>43</v>
      </c>
      <c r="D40" s="20">
        <v>0</v>
      </c>
      <c r="E40" s="21"/>
      <c r="F40" s="4"/>
      <c r="G40" s="4"/>
      <c r="H40" s="4"/>
      <c r="I40" s="5"/>
      <c r="J40" s="20">
        <v>0</v>
      </c>
      <c r="K40" s="22">
        <v>0</v>
      </c>
    </row>
    <row r="41" spans="1:11" s="25" customFormat="1" ht="31.5" customHeight="1">
      <c r="A41" s="45" t="s">
        <v>44</v>
      </c>
      <c r="B41" s="45"/>
      <c r="C41" s="45"/>
      <c r="D41" s="26">
        <f>D17+D21+D28+D34+D38</f>
        <v>180000</v>
      </c>
      <c r="E41" s="36" t="e">
        <f>D41-#REF!</f>
        <v>#REF!</v>
      </c>
      <c r="F41" s="37" t="e">
        <f>SUM($A$41:$AJ$65522)</f>
        <v>#REF!</v>
      </c>
      <c r="G41" s="37" t="e">
        <f>SUM($A$41:$AJ$65522)</f>
        <v>#REF!</v>
      </c>
      <c r="H41" s="37" t="e">
        <f>SUM($A$41:$AJ$65522)</f>
        <v>#REF!</v>
      </c>
      <c r="I41" s="38" t="e">
        <f>SUM(G41:H41)</f>
        <v>#REF!</v>
      </c>
      <c r="J41" s="26">
        <f>J17+J21+J28+J34+J38</f>
        <v>177556.76</v>
      </c>
      <c r="K41" s="39">
        <f>J41/D41</f>
        <v>0.98642644444444449</v>
      </c>
    </row>
    <row r="42" spans="1:11" s="6" customFormat="1">
      <c r="A42" s="1"/>
      <c r="B42" s="1"/>
      <c r="C42" s="2"/>
      <c r="D42" s="3"/>
      <c r="E42" s="3"/>
      <c r="F42" s="4"/>
      <c r="G42" s="4"/>
      <c r="H42" s="4"/>
      <c r="I42" s="5"/>
      <c r="J42" s="3"/>
      <c r="K42" s="3"/>
    </row>
    <row r="43" spans="1:11" s="6" customFormat="1" ht="15.75" hidden="1" customHeight="1">
      <c r="A43" s="1"/>
      <c r="B43" s="1"/>
      <c r="C43" s="2"/>
      <c r="D43" s="3"/>
      <c r="E43" s="3"/>
      <c r="F43" s="4" t="e">
        <f>F41</f>
        <v>#REF!</v>
      </c>
      <c r="G43" s="4"/>
      <c r="H43" s="4" t="e">
        <f>G41+H41</f>
        <v>#REF!</v>
      </c>
      <c r="I43" s="5"/>
      <c r="J43" s="3"/>
      <c r="K43" s="3"/>
    </row>
    <row r="44" spans="1:11" s="6" customFormat="1" ht="15.75" hidden="1" customHeight="1">
      <c r="A44" s="1"/>
      <c r="B44" s="1"/>
      <c r="C44" s="2"/>
      <c r="D44" s="3"/>
      <c r="E44" s="3"/>
      <c r="F44" s="4"/>
      <c r="G44" s="4"/>
      <c r="H44" s="4"/>
      <c r="I44" s="5"/>
      <c r="J44" s="3"/>
      <c r="K44" s="3"/>
    </row>
    <row r="45" spans="1:11" s="6" customFormat="1" ht="15.75" hidden="1" customHeight="1">
      <c r="A45" s="1"/>
      <c r="B45" s="1"/>
      <c r="C45" s="2"/>
      <c r="D45" s="3"/>
      <c r="E45" s="4"/>
      <c r="F45" s="4"/>
      <c r="G45" s="4"/>
      <c r="H45" s="4"/>
      <c r="I45" s="5"/>
      <c r="J45" s="3"/>
      <c r="K45" s="3"/>
    </row>
    <row r="46" spans="1:11" s="41" customFormat="1" ht="15.75" hidden="1" customHeight="1">
      <c r="A46" s="10"/>
      <c r="B46" s="10"/>
      <c r="C46" s="40"/>
      <c r="D46" s="4"/>
      <c r="E46" s="4"/>
      <c r="F46" s="4"/>
      <c r="G46" s="4"/>
      <c r="H46" s="4"/>
      <c r="I46" s="5"/>
      <c r="J46" s="4"/>
      <c r="K46" s="4"/>
    </row>
    <row r="47" spans="1:11" s="41" customFormat="1" ht="15.75" hidden="1" customHeight="1">
      <c r="A47" s="10"/>
      <c r="B47" s="10"/>
      <c r="C47" s="40"/>
      <c r="D47" s="4"/>
      <c r="E47" s="4"/>
      <c r="F47" s="4"/>
      <c r="G47" s="4"/>
      <c r="H47" s="4"/>
      <c r="I47" s="5"/>
      <c r="J47" s="4"/>
      <c r="K47" s="4"/>
    </row>
    <row r="48" spans="1:11" s="41" customFormat="1" ht="15.75" hidden="1" customHeight="1">
      <c r="A48" s="10"/>
      <c r="B48" s="10"/>
      <c r="C48" s="40"/>
      <c r="D48" s="4"/>
      <c r="E48" s="4"/>
      <c r="F48" s="4"/>
      <c r="G48" s="4"/>
      <c r="H48" s="4"/>
      <c r="I48" s="5"/>
      <c r="J48" s="4"/>
      <c r="K48" s="4"/>
    </row>
    <row r="49" spans="1:11" s="41" customFormat="1" ht="15.75" hidden="1" customHeight="1">
      <c r="A49" s="10"/>
      <c r="B49" s="10"/>
      <c r="C49" s="40"/>
      <c r="D49" s="4"/>
      <c r="E49" s="4"/>
      <c r="F49" s="4"/>
      <c r="G49" s="4"/>
      <c r="H49" s="4"/>
      <c r="I49" s="5"/>
      <c r="J49" s="4"/>
      <c r="K49" s="4"/>
    </row>
    <row r="50" spans="1:11" s="41" customFormat="1" ht="15.75" hidden="1" customHeight="1">
      <c r="A50" s="10"/>
      <c r="B50" s="10"/>
      <c r="C50" s="40"/>
      <c r="D50" s="4"/>
      <c r="E50" s="4"/>
      <c r="F50" s="4"/>
      <c r="G50" s="4"/>
      <c r="H50" s="4"/>
      <c r="I50" s="5"/>
      <c r="J50" s="4"/>
      <c r="K50" s="4"/>
    </row>
    <row r="51" spans="1:11" s="41" customFormat="1" ht="15.75" hidden="1" customHeight="1">
      <c r="A51" s="10"/>
      <c r="B51" s="10"/>
      <c r="C51" s="40"/>
      <c r="D51" s="4"/>
      <c r="E51" s="4"/>
      <c r="F51" s="4"/>
      <c r="G51" s="4"/>
      <c r="H51" s="4"/>
      <c r="I51" s="5"/>
      <c r="J51" s="4"/>
      <c r="K51" s="4"/>
    </row>
    <row r="52" spans="1:11" s="41" customFormat="1" ht="15.75" hidden="1" customHeight="1">
      <c r="A52" s="10"/>
      <c r="B52" s="10"/>
      <c r="C52" s="40"/>
      <c r="D52" s="4"/>
      <c r="E52" s="4"/>
      <c r="F52" s="4"/>
      <c r="G52" s="4"/>
      <c r="H52" s="4"/>
      <c r="I52" s="5"/>
      <c r="J52" s="4"/>
      <c r="K52" s="4"/>
    </row>
    <row r="53" spans="1:11" s="41" customFormat="1" hidden="1">
      <c r="A53" s="10"/>
      <c r="B53" s="10"/>
      <c r="C53" s="40"/>
      <c r="D53" s="4"/>
      <c r="E53" s="4"/>
      <c r="F53" s="4"/>
      <c r="G53" s="4"/>
      <c r="H53" s="4"/>
      <c r="I53" s="5"/>
      <c r="J53" s="4"/>
      <c r="K53" s="4"/>
    </row>
    <row r="54" spans="1:11" s="41" customFormat="1" hidden="1">
      <c r="A54" s="10"/>
      <c r="B54" s="10"/>
      <c r="C54" s="40"/>
      <c r="D54" s="4"/>
      <c r="E54" s="4"/>
      <c r="F54" s="4"/>
      <c r="G54" s="4"/>
      <c r="H54" s="4"/>
      <c r="I54" s="5"/>
      <c r="J54" s="4"/>
      <c r="K54" s="4"/>
    </row>
    <row r="55" spans="1:11" s="41" customFormat="1" hidden="1">
      <c r="A55" s="10"/>
      <c r="B55" s="10"/>
      <c r="C55" s="40"/>
      <c r="D55" s="4"/>
      <c r="E55" s="4"/>
      <c r="F55" s="4"/>
      <c r="G55" s="4"/>
      <c r="H55" s="4"/>
      <c r="I55" s="5"/>
      <c r="J55" s="4"/>
      <c r="K55" s="4"/>
    </row>
    <row r="56" spans="1:11" s="41" customFormat="1" hidden="1">
      <c r="A56" s="10"/>
      <c r="B56" s="10"/>
      <c r="C56" s="40"/>
      <c r="D56" s="4"/>
      <c r="E56" s="4"/>
      <c r="F56" s="4"/>
      <c r="G56" s="4"/>
      <c r="H56" s="4"/>
      <c r="I56" s="5"/>
      <c r="J56" s="4"/>
      <c r="K56" s="4"/>
    </row>
    <row r="57" spans="1:11" s="41" customFormat="1" hidden="1">
      <c r="A57" s="10"/>
      <c r="B57" s="10"/>
      <c r="C57" s="40"/>
      <c r="D57" s="4"/>
      <c r="E57" s="4"/>
      <c r="F57" s="4"/>
      <c r="G57" s="4"/>
      <c r="H57" s="4"/>
      <c r="I57" s="5"/>
      <c r="J57" s="4"/>
      <c r="K57" s="4"/>
    </row>
    <row r="58" spans="1:11" s="41" customFormat="1" hidden="1">
      <c r="A58" s="10"/>
      <c r="B58" s="10"/>
      <c r="C58" s="40"/>
      <c r="D58" s="4"/>
      <c r="E58" s="4"/>
      <c r="F58" s="4"/>
      <c r="G58" s="4"/>
      <c r="H58" s="4"/>
      <c r="I58" s="5"/>
      <c r="J58" s="4"/>
      <c r="K58" s="4"/>
    </row>
    <row r="59" spans="1:11" s="41" customFormat="1" hidden="1">
      <c r="A59" s="10"/>
      <c r="B59" s="10"/>
      <c r="C59" s="40"/>
      <c r="D59" s="4"/>
      <c r="E59" s="4"/>
      <c r="F59" s="4"/>
      <c r="G59" s="4"/>
      <c r="H59" s="4"/>
      <c r="I59" s="5"/>
      <c r="J59" s="4"/>
      <c r="K59" s="4"/>
    </row>
    <row r="60" spans="1:11" s="41" customFormat="1" hidden="1">
      <c r="A60" s="10"/>
      <c r="B60" s="10"/>
      <c r="C60" s="40"/>
      <c r="D60" s="4"/>
      <c r="E60" s="4"/>
      <c r="F60" s="4"/>
      <c r="G60" s="4"/>
      <c r="H60" s="4"/>
      <c r="I60" s="5"/>
      <c r="J60" s="4"/>
      <c r="K60" s="4"/>
    </row>
    <row r="61" spans="1:11" s="41" customFormat="1">
      <c r="A61" s="10"/>
      <c r="B61" s="10"/>
      <c r="C61" s="40"/>
      <c r="D61" s="4"/>
      <c r="E61" s="4"/>
      <c r="F61" s="4"/>
      <c r="G61" s="4"/>
      <c r="H61" s="4"/>
      <c r="I61" s="5"/>
      <c r="J61" s="4"/>
      <c r="K61" s="4"/>
    </row>
    <row r="62" spans="1:11" s="41" customFormat="1">
      <c r="A62" t="s">
        <v>45</v>
      </c>
      <c r="B62"/>
      <c r="C62"/>
      <c r="D62"/>
      <c r="E62"/>
      <c r="F62" s="4"/>
      <c r="G62" s="4"/>
      <c r="H62" s="4"/>
      <c r="I62" s="5"/>
      <c r="J62" s="4"/>
      <c r="K62" s="4"/>
    </row>
    <row r="63" spans="1:11">
      <c r="A63" t="s">
        <v>46</v>
      </c>
      <c r="B63"/>
      <c r="C63"/>
      <c r="D63"/>
      <c r="E63"/>
      <c r="J63" s="4"/>
    </row>
    <row r="64" spans="1:11">
      <c r="A64"/>
      <c r="B64"/>
      <c r="C64"/>
      <c r="D64"/>
      <c r="E64"/>
      <c r="J64" s="4"/>
    </row>
    <row r="65" spans="1:10">
      <c r="A65" t="s">
        <v>47</v>
      </c>
      <c r="B65"/>
      <c r="C65"/>
      <c r="D65"/>
      <c r="E65"/>
      <c r="J65" s="4"/>
    </row>
    <row r="66" spans="1:10">
      <c r="A66" t="s">
        <v>48</v>
      </c>
      <c r="B66"/>
      <c r="C66"/>
      <c r="D66"/>
      <c r="E66"/>
      <c r="J66" s="4"/>
    </row>
    <row r="67" spans="1:10">
      <c r="A67"/>
      <c r="B67"/>
      <c r="C67"/>
      <c r="D67"/>
      <c r="E67"/>
      <c r="J67" s="4"/>
    </row>
    <row r="68" spans="1:10">
      <c r="A68" t="s">
        <v>49</v>
      </c>
      <c r="B68"/>
      <c r="C68"/>
      <c r="D68" s="42">
        <v>0</v>
      </c>
      <c r="E68"/>
    </row>
    <row r="69" spans="1:10">
      <c r="A69"/>
      <c r="B69"/>
      <c r="C69"/>
      <c r="D69"/>
      <c r="E69"/>
    </row>
    <row r="70" spans="1:10">
      <c r="A70" t="s">
        <v>50</v>
      </c>
      <c r="B70"/>
      <c r="C70"/>
      <c r="D70"/>
      <c r="E70"/>
    </row>
    <row r="71" spans="1:10">
      <c r="A71"/>
      <c r="B71"/>
      <c r="C71"/>
      <c r="D71"/>
      <c r="E71"/>
    </row>
    <row r="72" spans="1:10">
      <c r="A72"/>
      <c r="B72"/>
      <c r="C72"/>
      <c r="D72"/>
      <c r="E72"/>
    </row>
    <row r="73" spans="1:10">
      <c r="A73"/>
      <c r="B73"/>
      <c r="C73"/>
      <c r="D73"/>
      <c r="E73"/>
    </row>
    <row r="74" spans="1:10">
      <c r="A74"/>
      <c r="B74"/>
      <c r="C74"/>
      <c r="D74"/>
      <c r="E74"/>
    </row>
    <row r="75" spans="1:10">
      <c r="A75"/>
      <c r="B75"/>
      <c r="C75"/>
      <c r="D75"/>
      <c r="E75"/>
    </row>
    <row r="76" spans="1:10">
      <c r="A76"/>
      <c r="B76"/>
      <c r="C76"/>
      <c r="D76"/>
      <c r="E76"/>
    </row>
  </sheetData>
  <mergeCells count="22">
    <mergeCell ref="A7:A8"/>
    <mergeCell ref="B7:B8"/>
    <mergeCell ref="J1:K1"/>
    <mergeCell ref="A2:K2"/>
    <mergeCell ref="A3:K3"/>
    <mergeCell ref="A4:K4"/>
    <mergeCell ref="A6:K6"/>
    <mergeCell ref="A9:A11"/>
    <mergeCell ref="B9:B11"/>
    <mergeCell ref="A14:C14"/>
    <mergeCell ref="A15:K15"/>
    <mergeCell ref="A17:A20"/>
    <mergeCell ref="B17:B20"/>
    <mergeCell ref="A38:A40"/>
    <mergeCell ref="B38:B40"/>
    <mergeCell ref="A41:C41"/>
    <mergeCell ref="A21:A26"/>
    <mergeCell ref="B21:B26"/>
    <mergeCell ref="A28:A33"/>
    <mergeCell ref="B28:B33"/>
    <mergeCell ref="A34:A37"/>
    <mergeCell ref="B34:B37"/>
  </mergeCells>
  <pageMargins left="0.511811023622047" right="0.31496062992126012" top="0.74803149606299213" bottom="0.74803149606299213" header="0.31496062992126012" footer="0.31496062992126012"/>
  <pageSetup paperSize="9" scale="92" fitToWidth="0" fitToHeight="0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wydatki_31_12_2024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GOKiS</dc:creator>
  <cp:lastModifiedBy>Jolanta Skowrońska</cp:lastModifiedBy>
  <cp:lastPrinted>2025-01-28T08:06:30Z</cp:lastPrinted>
  <dcterms:created xsi:type="dcterms:W3CDTF">2020-05-19T18:29:53Z</dcterms:created>
  <dcterms:modified xsi:type="dcterms:W3CDTF">2025-01-28T08:25:57Z</dcterms:modified>
</cp:coreProperties>
</file>