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4240" windowHeight="13140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3" i="1"/>
  <c r="O13"/>
  <c r="M13"/>
  <c r="I13"/>
  <c r="C13"/>
  <c r="C16" s="1"/>
  <c r="M7"/>
  <c r="C7"/>
  <c r="W7" l="1"/>
  <c r="T16" l="1"/>
  <c r="S16"/>
  <c r="P16"/>
  <c r="N16"/>
  <c r="M16"/>
  <c r="J16"/>
  <c r="I16"/>
  <c r="F16"/>
  <c r="E16"/>
  <c r="D16"/>
  <c r="W15"/>
  <c r="U15"/>
  <c r="Q15"/>
  <c r="K15"/>
  <c r="G15"/>
  <c r="W14"/>
  <c r="U14"/>
  <c r="Q14"/>
  <c r="K14"/>
  <c r="G14"/>
  <c r="U13"/>
  <c r="Q13"/>
  <c r="K13"/>
  <c r="H16"/>
  <c r="G13"/>
  <c r="W13"/>
  <c r="U12"/>
  <c r="Q12"/>
  <c r="O16"/>
  <c r="K12"/>
  <c r="G12"/>
  <c r="W11"/>
  <c r="U11"/>
  <c r="Q11"/>
  <c r="K11"/>
  <c r="G11"/>
  <c r="W10"/>
  <c r="U10"/>
  <c r="Q10"/>
  <c r="K10"/>
  <c r="G10"/>
  <c r="T9"/>
  <c r="S9"/>
  <c r="R9"/>
  <c r="P9"/>
  <c r="O9"/>
  <c r="N9"/>
  <c r="M9"/>
  <c r="J9"/>
  <c r="I9"/>
  <c r="H9"/>
  <c r="F9"/>
  <c r="E9"/>
  <c r="D9"/>
  <c r="C9"/>
  <c r="W8"/>
  <c r="U8"/>
  <c r="Q8"/>
  <c r="K8"/>
  <c r="G8"/>
  <c r="W9"/>
  <c r="U7"/>
  <c r="Q7"/>
  <c r="K7"/>
  <c r="G7"/>
  <c r="G9" s="1"/>
  <c r="L8" l="1"/>
  <c r="X8" s="1"/>
  <c r="V8"/>
  <c r="V11"/>
  <c r="V13"/>
  <c r="L15"/>
  <c r="U9"/>
  <c r="K9"/>
  <c r="L11"/>
  <c r="V14"/>
  <c r="V7"/>
  <c r="V9" s="1"/>
  <c r="V15"/>
  <c r="L14"/>
  <c r="X14" s="1"/>
  <c r="Q9"/>
  <c r="Q16"/>
  <c r="V12"/>
  <c r="K16"/>
  <c r="L10"/>
  <c r="X11"/>
  <c r="U16"/>
  <c r="L7"/>
  <c r="L12"/>
  <c r="L13"/>
  <c r="R16"/>
  <c r="V10"/>
  <c r="W12"/>
  <c r="W16" s="1"/>
  <c r="G16"/>
  <c r="X15" l="1"/>
  <c r="L16"/>
  <c r="X13"/>
  <c r="X12"/>
  <c r="V16"/>
  <c r="X7"/>
  <c r="X9" s="1"/>
  <c r="L9"/>
  <c r="X10"/>
  <c r="X16" l="1"/>
</calcChain>
</file>

<file path=xl/sharedStrings.xml><?xml version="1.0" encoding="utf-8"?>
<sst xmlns="http://schemas.openxmlformats.org/spreadsheetml/2006/main" count="53" uniqueCount="52">
  <si>
    <t>Lp.</t>
  </si>
  <si>
    <t>Nazwa grupy rodzajowej składnika aktywów według układu w bilansie</t>
  </si>
  <si>
    <t>Wartość początkowa- stan na początek roku obrotowego</t>
  </si>
  <si>
    <t xml:space="preserve">Zwiększenie wartości początkowej </t>
  </si>
  <si>
    <t>Ogółem zwiększenie wartości początkowej (4+5+6)</t>
  </si>
  <si>
    <t xml:space="preserve">Zmniejszenie wartości początkowej </t>
  </si>
  <si>
    <t>Ogółem zmniejszenie wartości początkowej (8+9+10)</t>
  </si>
  <si>
    <t>Wartość początkowa- stan na koniec roku obrotowego (3+7-11)</t>
  </si>
  <si>
    <t>Umorzenie- stan na początek roku obrotowego</t>
  </si>
  <si>
    <t>Zwiększenie umorzenia w ciagu roku obrotowego</t>
  </si>
  <si>
    <t>Ogółem zwiększenie umorzenia (14+15+16)</t>
  </si>
  <si>
    <t>Zmniejszenie umorzenia w ciagu roku obrotowego</t>
  </si>
  <si>
    <t>Ogółem zmniejszenie umorzenia (18+19+20)</t>
  </si>
  <si>
    <t>Umorzenie- stan na koniec roku obrotowego (13+17-21)</t>
  </si>
  <si>
    <t>Wartość  netto składników aktywów</t>
  </si>
  <si>
    <t>aktualizacja</t>
  </si>
  <si>
    <t>przychody             ( nabycie)</t>
  </si>
  <si>
    <t>pomieszczenie wewnętrzne *</t>
  </si>
  <si>
    <t>zbycie</t>
  </si>
  <si>
    <t>likwidacja</t>
  </si>
  <si>
    <t>inne</t>
  </si>
  <si>
    <t>amortyzacja za rok obrotowy</t>
  </si>
  <si>
    <t>inne zwiększenia</t>
  </si>
  <si>
    <t xml:space="preserve"> z tytułu zbycia</t>
  </si>
  <si>
    <t>z tytułu likwidacji</t>
  </si>
  <si>
    <t>inne zmniejszenia</t>
  </si>
  <si>
    <t>stan na początek roku obrotowego (3-13)</t>
  </si>
  <si>
    <t>stan na koniec roku obrotowego (12-22)</t>
  </si>
  <si>
    <t xml:space="preserve">1. </t>
  </si>
  <si>
    <t>Licencje i prawa autorskie dotyczące oprogramowania  komputerowego</t>
  </si>
  <si>
    <t>2.</t>
  </si>
  <si>
    <t>Pozostałe wartości niematerialne i prawne</t>
  </si>
  <si>
    <t>I.</t>
  </si>
  <si>
    <t>Wartości niematerialne i prawne ogółem (poz. 1+2)</t>
  </si>
  <si>
    <t>1.1</t>
  </si>
  <si>
    <t>Grunty</t>
  </si>
  <si>
    <t>1.1.1.</t>
  </si>
  <si>
    <t>Grunty stanowiące własność JST, przekazane w użytkowanie wieczyste innym podmiotom</t>
  </si>
  <si>
    <t>1.2.</t>
  </si>
  <si>
    <t>Budynki, lokale obiekty inżynierii lądowej i wodnej</t>
  </si>
  <si>
    <t>1.3.</t>
  </si>
  <si>
    <t>Urządzenia techniczne i maszyny</t>
  </si>
  <si>
    <t>1.4.</t>
  </si>
  <si>
    <t>Środki transportu</t>
  </si>
  <si>
    <t>1.5.</t>
  </si>
  <si>
    <t>Inne środki trwałe</t>
  </si>
  <si>
    <t>II.</t>
  </si>
  <si>
    <t>Środki trwałe ogółem                              (od 1.1. do 1.5.)</t>
  </si>
  <si>
    <t>*przez przemieszczenie wewnętrzne należy rozumieć inne zwiększenia wartości początkowej, z wyłączeniem aktualizacji i nabycia.</t>
  </si>
  <si>
    <t>Może to być np. przekwalifikowanie między grupą rodzajową w związku z korektami, przeksięgowaniami czy też innymi operacjami księgowymi.</t>
  </si>
  <si>
    <t>Tabela Nr 1 do Załacznika Nr 4</t>
  </si>
  <si>
    <t xml:space="preserve">do Zarządzenia Nr …2022 Wójta Gminy Dąbrowice z dnia .. marca 2022 roku
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</si>
</sst>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8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b/>
      <sz val="6"/>
      <color theme="1"/>
      <name val="Arial Narrow"/>
      <family val="2"/>
      <charset val="238"/>
    </font>
    <font>
      <sz val="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6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7" fillId="0" borderId="0" xfId="0" applyFont="1"/>
    <xf numFmtId="4" fontId="2" fillId="0" borderId="6" xfId="0" applyNumberFormat="1" applyFont="1" applyBorder="1" applyAlignment="1">
      <alignment vertical="center" wrapText="1"/>
    </xf>
    <xf numFmtId="4" fontId="2" fillId="0" borderId="6" xfId="0" applyNumberFormat="1" applyFont="1" applyBorder="1" applyAlignment="1">
      <alignment vertical="center"/>
    </xf>
    <xf numFmtId="4" fontId="2" fillId="0" borderId="6" xfId="1" applyNumberFormat="1" applyFont="1" applyBorder="1" applyAlignment="1">
      <alignment vertical="center"/>
    </xf>
    <xf numFmtId="4" fontId="5" fillId="0" borderId="6" xfId="0" applyNumberFormat="1" applyFont="1" applyBorder="1" applyAlignment="1">
      <alignment vertical="center"/>
    </xf>
    <xf numFmtId="4" fontId="0" fillId="0" borderId="0" xfId="0" applyNumberFormat="1"/>
    <xf numFmtId="4" fontId="2" fillId="0" borderId="6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left" vertical="center"/>
    </xf>
    <xf numFmtId="4" fontId="2" fillId="0" borderId="0" xfId="0" applyNumberFormat="1" applyFont="1" applyAlignment="1">
      <alignment vertical="center" wrapText="1"/>
    </xf>
    <xf numFmtId="4" fontId="2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right"/>
    </xf>
    <xf numFmtId="0" fontId="5" fillId="0" borderId="6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right" vertical="center" wrapText="1"/>
    </xf>
    <xf numFmtId="4" fontId="5" fillId="2" borderId="6" xfId="0" applyNumberFormat="1" applyFont="1" applyFill="1" applyBorder="1" applyAlignment="1">
      <alignment horizontal="left" vertical="center"/>
    </xf>
    <xf numFmtId="4" fontId="5" fillId="2" borderId="0" xfId="0" applyNumberFormat="1" applyFont="1" applyFill="1" applyAlignment="1">
      <alignment vertical="center" wrapText="1"/>
    </xf>
    <xf numFmtId="4" fontId="5" fillId="2" borderId="6" xfId="0" applyNumberFormat="1" applyFont="1" applyFill="1" applyBorder="1" applyAlignment="1">
      <alignment vertical="center"/>
    </xf>
    <xf numFmtId="4" fontId="5" fillId="2" borderId="6" xfId="0" applyNumberFormat="1" applyFont="1" applyFill="1" applyBorder="1" applyAlignment="1">
      <alignment horizontal="right" vertical="center"/>
    </xf>
    <xf numFmtId="4" fontId="2" fillId="2" borderId="6" xfId="0" applyNumberFormat="1" applyFont="1" applyFill="1" applyBorder="1" applyAlignment="1">
      <alignment horizontal="left" vertical="center"/>
    </xf>
    <xf numFmtId="4" fontId="5" fillId="2" borderId="6" xfId="0" applyNumberFormat="1" applyFont="1" applyFill="1" applyBorder="1" applyAlignment="1">
      <alignment horizontal="left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19"/>
  <sheetViews>
    <sheetView tabSelected="1" workbookViewId="0">
      <selection activeCell="B20" sqref="B20"/>
    </sheetView>
  </sheetViews>
  <sheetFormatPr defaultRowHeight="16.5"/>
  <cols>
    <col min="1" max="1" width="4.5703125" style="24" customWidth="1"/>
    <col min="2" max="2" width="14.42578125" style="1" customWidth="1"/>
    <col min="3" max="3" width="10.5703125" style="1" customWidth="1"/>
    <col min="4" max="11" width="9.140625" style="1"/>
    <col min="12" max="12" width="10.5703125" style="1" customWidth="1"/>
    <col min="13" max="13" width="10" style="1" bestFit="1" customWidth="1"/>
    <col min="14" max="21" width="9.140625" style="1"/>
    <col min="22" max="22" width="12" style="1" customWidth="1"/>
    <col min="23" max="23" width="11.7109375" style="1" customWidth="1"/>
    <col min="24" max="24" width="10" style="1" customWidth="1"/>
  </cols>
  <sheetData>
    <row r="1" spans="1:24" ht="15" customHeight="1">
      <c r="A1" s="39" t="s">
        <v>50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</row>
    <row r="2" spans="1:24">
      <c r="A2" s="20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S2" s="39" t="s">
        <v>51</v>
      </c>
      <c r="T2" s="25"/>
      <c r="U2" s="25"/>
      <c r="V2" s="25"/>
      <c r="W2" s="25"/>
      <c r="X2" s="25"/>
    </row>
    <row r="4" spans="1:24" ht="15" customHeight="1">
      <c r="A4" s="26" t="s">
        <v>0</v>
      </c>
      <c r="B4" s="28" t="s">
        <v>1</v>
      </c>
      <c r="C4" s="28" t="s">
        <v>2</v>
      </c>
      <c r="D4" s="30" t="s">
        <v>3</v>
      </c>
      <c r="E4" s="31"/>
      <c r="F4" s="32"/>
      <c r="G4" s="28" t="s">
        <v>4</v>
      </c>
      <c r="H4" s="30" t="s">
        <v>5</v>
      </c>
      <c r="I4" s="31"/>
      <c r="J4" s="32"/>
      <c r="K4" s="28" t="s">
        <v>6</v>
      </c>
      <c r="L4" s="28" t="s">
        <v>7</v>
      </c>
      <c r="M4" s="28" t="s">
        <v>8</v>
      </c>
      <c r="N4" s="36" t="s">
        <v>9</v>
      </c>
      <c r="O4" s="37"/>
      <c r="P4" s="38"/>
      <c r="Q4" s="28" t="s">
        <v>10</v>
      </c>
      <c r="R4" s="36" t="s">
        <v>11</v>
      </c>
      <c r="S4" s="37"/>
      <c r="T4" s="38"/>
      <c r="U4" s="28" t="s">
        <v>12</v>
      </c>
      <c r="V4" s="28" t="s">
        <v>13</v>
      </c>
      <c r="W4" s="33" t="s">
        <v>14</v>
      </c>
      <c r="X4" s="34"/>
    </row>
    <row r="5" spans="1:24" ht="63.75" customHeight="1">
      <c r="A5" s="27"/>
      <c r="B5" s="29"/>
      <c r="C5" s="29"/>
      <c r="D5" s="3" t="s">
        <v>15</v>
      </c>
      <c r="E5" s="4" t="s">
        <v>16</v>
      </c>
      <c r="F5" s="4" t="s">
        <v>17</v>
      </c>
      <c r="G5" s="29"/>
      <c r="H5" s="3" t="s">
        <v>18</v>
      </c>
      <c r="I5" s="3" t="s">
        <v>19</v>
      </c>
      <c r="J5" s="3" t="s">
        <v>20</v>
      </c>
      <c r="K5" s="29"/>
      <c r="L5" s="29"/>
      <c r="M5" s="29"/>
      <c r="N5" s="3" t="s">
        <v>15</v>
      </c>
      <c r="O5" s="4" t="s">
        <v>21</v>
      </c>
      <c r="P5" s="4" t="s">
        <v>22</v>
      </c>
      <c r="Q5" s="29"/>
      <c r="R5" s="3" t="s">
        <v>23</v>
      </c>
      <c r="S5" s="4" t="s">
        <v>24</v>
      </c>
      <c r="T5" s="4" t="s">
        <v>25</v>
      </c>
      <c r="U5" s="29"/>
      <c r="V5" s="29"/>
      <c r="W5" s="5" t="s">
        <v>26</v>
      </c>
      <c r="X5" s="5" t="s">
        <v>27</v>
      </c>
    </row>
    <row r="6" spans="1:24" s="10" customFormat="1" ht="13.5">
      <c r="A6" s="21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  <c r="K6" s="8">
        <v>11</v>
      </c>
      <c r="L6" s="8">
        <v>12</v>
      </c>
      <c r="M6" s="8">
        <v>13</v>
      </c>
      <c r="N6" s="8">
        <v>14</v>
      </c>
      <c r="O6" s="8">
        <v>15</v>
      </c>
      <c r="P6" s="8">
        <v>16</v>
      </c>
      <c r="Q6" s="8">
        <v>17</v>
      </c>
      <c r="R6" s="8">
        <v>18</v>
      </c>
      <c r="S6" s="8">
        <v>19</v>
      </c>
      <c r="T6" s="8">
        <v>20</v>
      </c>
      <c r="U6" s="8">
        <v>21</v>
      </c>
      <c r="V6" s="8">
        <v>22</v>
      </c>
      <c r="W6" s="9">
        <v>23</v>
      </c>
      <c r="X6" s="9">
        <v>24</v>
      </c>
    </row>
    <row r="7" spans="1:24" s="15" customFormat="1" ht="54">
      <c r="A7" s="17" t="s">
        <v>28</v>
      </c>
      <c r="B7" s="11" t="s">
        <v>29</v>
      </c>
      <c r="C7" s="12">
        <f>52043.8+9215.32+1976.3</f>
        <v>63235.420000000006</v>
      </c>
      <c r="D7" s="12">
        <v>0</v>
      </c>
      <c r="E7" s="12">
        <v>0</v>
      </c>
      <c r="F7" s="12">
        <v>0</v>
      </c>
      <c r="G7" s="13">
        <f>D7+E7+F7</f>
        <v>0</v>
      </c>
      <c r="H7" s="12">
        <v>0</v>
      </c>
      <c r="I7" s="12">
        <v>0</v>
      </c>
      <c r="J7" s="12">
        <v>0</v>
      </c>
      <c r="K7" s="14">
        <f>H7+I7+J7</f>
        <v>0</v>
      </c>
      <c r="L7" s="14">
        <f>C7+G7-K7</f>
        <v>63235.420000000006</v>
      </c>
      <c r="M7" s="12">
        <f>1976.3+9215.32+49428.21</f>
        <v>60619.83</v>
      </c>
      <c r="N7" s="12">
        <v>0</v>
      </c>
      <c r="O7" s="12">
        <v>1140.21</v>
      </c>
      <c r="P7" s="12">
        <v>0</v>
      </c>
      <c r="Q7" s="14">
        <f>N7+O7+P7</f>
        <v>1140.21</v>
      </c>
      <c r="R7" s="12">
        <v>0</v>
      </c>
      <c r="S7" s="12">
        <v>0</v>
      </c>
      <c r="T7" s="12">
        <v>0</v>
      </c>
      <c r="U7" s="14">
        <f>R7+S7+T7</f>
        <v>0</v>
      </c>
      <c r="V7" s="12">
        <f>M7+Q7-U7</f>
        <v>61760.04</v>
      </c>
      <c r="W7" s="12">
        <f>C7-M7</f>
        <v>2615.5900000000038</v>
      </c>
      <c r="X7" s="12">
        <f>L7-V7</f>
        <v>1475.3800000000047</v>
      </c>
    </row>
    <row r="8" spans="1:24" s="15" customFormat="1" ht="27">
      <c r="A8" s="17" t="s">
        <v>30</v>
      </c>
      <c r="B8" s="16" t="s">
        <v>31</v>
      </c>
      <c r="C8" s="12">
        <v>0</v>
      </c>
      <c r="D8" s="12">
        <v>0</v>
      </c>
      <c r="E8" s="12">
        <v>0</v>
      </c>
      <c r="F8" s="12">
        <v>0</v>
      </c>
      <c r="G8" s="13">
        <f t="shared" ref="G8:G15" si="0">D8+E8+F8</f>
        <v>0</v>
      </c>
      <c r="H8" s="12">
        <v>0</v>
      </c>
      <c r="I8" s="12">
        <v>0</v>
      </c>
      <c r="J8" s="12">
        <v>0</v>
      </c>
      <c r="K8" s="14">
        <f>H8+I8+J8</f>
        <v>0</v>
      </c>
      <c r="L8" s="14">
        <f>C8+G8-K8</f>
        <v>0</v>
      </c>
      <c r="M8" s="12">
        <v>0</v>
      </c>
      <c r="N8" s="12">
        <v>0</v>
      </c>
      <c r="O8" s="12">
        <v>0</v>
      </c>
      <c r="P8" s="12">
        <v>0</v>
      </c>
      <c r="Q8" s="14">
        <f>N8+O8+P8</f>
        <v>0</v>
      </c>
      <c r="R8" s="12">
        <v>0</v>
      </c>
      <c r="S8" s="12">
        <v>0</v>
      </c>
      <c r="T8" s="12">
        <v>0</v>
      </c>
      <c r="U8" s="14">
        <f>R8+S8+T8</f>
        <v>0</v>
      </c>
      <c r="V8" s="12">
        <f>M8+Q8-U8</f>
        <v>0</v>
      </c>
      <c r="W8" s="12">
        <f t="shared" ref="W8:W15" si="1">C8-M8</f>
        <v>0</v>
      </c>
      <c r="X8" s="12">
        <f>L8-V8</f>
        <v>0</v>
      </c>
    </row>
    <row r="9" spans="1:24" s="15" customFormat="1" ht="54">
      <c r="A9" s="40" t="s">
        <v>32</v>
      </c>
      <c r="B9" s="41" t="s">
        <v>33</v>
      </c>
      <c r="C9" s="42">
        <f>C7+C8</f>
        <v>63235.420000000006</v>
      </c>
      <c r="D9" s="42">
        <f t="shared" ref="D9:K9" si="2">D7+D8</f>
        <v>0</v>
      </c>
      <c r="E9" s="42">
        <f t="shared" si="2"/>
        <v>0</v>
      </c>
      <c r="F9" s="42">
        <f t="shared" si="2"/>
        <v>0</v>
      </c>
      <c r="G9" s="42">
        <f t="shared" si="2"/>
        <v>0</v>
      </c>
      <c r="H9" s="42">
        <f t="shared" si="2"/>
        <v>0</v>
      </c>
      <c r="I9" s="42">
        <f t="shared" si="2"/>
        <v>0</v>
      </c>
      <c r="J9" s="42">
        <f t="shared" si="2"/>
        <v>0</v>
      </c>
      <c r="K9" s="42">
        <f t="shared" si="2"/>
        <v>0</v>
      </c>
      <c r="L9" s="42">
        <f>L7+L8</f>
        <v>63235.420000000006</v>
      </c>
      <c r="M9" s="43">
        <f>M7+M8</f>
        <v>60619.83</v>
      </c>
      <c r="N9" s="43">
        <f t="shared" ref="N9:X9" si="3">N7+N8</f>
        <v>0</v>
      </c>
      <c r="O9" s="43">
        <f t="shared" si="3"/>
        <v>1140.21</v>
      </c>
      <c r="P9" s="43">
        <f t="shared" si="3"/>
        <v>0</v>
      </c>
      <c r="Q9" s="43">
        <f t="shared" si="3"/>
        <v>1140.21</v>
      </c>
      <c r="R9" s="43">
        <f t="shared" si="3"/>
        <v>0</v>
      </c>
      <c r="S9" s="43">
        <f t="shared" si="3"/>
        <v>0</v>
      </c>
      <c r="T9" s="43">
        <f t="shared" si="3"/>
        <v>0</v>
      </c>
      <c r="U9" s="43">
        <f t="shared" si="3"/>
        <v>0</v>
      </c>
      <c r="V9" s="43">
        <f t="shared" si="3"/>
        <v>61760.04</v>
      </c>
      <c r="W9" s="43">
        <f t="shared" si="3"/>
        <v>2615.5900000000038</v>
      </c>
      <c r="X9" s="43">
        <f t="shared" si="3"/>
        <v>1475.3800000000047</v>
      </c>
    </row>
    <row r="10" spans="1:24" s="15" customFormat="1" ht="15">
      <c r="A10" s="17" t="s">
        <v>34</v>
      </c>
      <c r="B10" s="17" t="s">
        <v>35</v>
      </c>
      <c r="C10" s="12">
        <v>522161.56</v>
      </c>
      <c r="D10" s="12">
        <v>0</v>
      </c>
      <c r="E10" s="12">
        <v>0</v>
      </c>
      <c r="F10" s="12">
        <v>0</v>
      </c>
      <c r="G10" s="13">
        <f t="shared" si="0"/>
        <v>0</v>
      </c>
      <c r="H10" s="12">
        <v>0</v>
      </c>
      <c r="I10" s="12">
        <v>0</v>
      </c>
      <c r="J10" s="12">
        <v>0</v>
      </c>
      <c r="K10" s="14">
        <f>H10+I10+J10</f>
        <v>0</v>
      </c>
      <c r="L10" s="14">
        <f>C10+G10-K10</f>
        <v>522161.56</v>
      </c>
      <c r="M10" s="12">
        <v>0</v>
      </c>
      <c r="N10" s="12">
        <v>0</v>
      </c>
      <c r="O10" s="12">
        <v>0</v>
      </c>
      <c r="P10" s="12">
        <v>0</v>
      </c>
      <c r="Q10" s="14">
        <f>N10+O10+P10</f>
        <v>0</v>
      </c>
      <c r="R10" s="12">
        <v>0</v>
      </c>
      <c r="S10" s="12">
        <v>0</v>
      </c>
      <c r="T10" s="12">
        <v>0</v>
      </c>
      <c r="U10" s="14">
        <f>R10+S10+T10</f>
        <v>0</v>
      </c>
      <c r="V10" s="12">
        <f>M10+Q10-U10</f>
        <v>0</v>
      </c>
      <c r="W10" s="12">
        <f t="shared" si="1"/>
        <v>522161.56</v>
      </c>
      <c r="X10" s="12">
        <f>L10-V10</f>
        <v>522161.56</v>
      </c>
    </row>
    <row r="11" spans="1:24" s="15" customFormat="1" ht="81">
      <c r="A11" s="17" t="s">
        <v>36</v>
      </c>
      <c r="B11" s="18" t="s">
        <v>37</v>
      </c>
      <c r="C11" s="12">
        <v>0</v>
      </c>
      <c r="D11" s="12">
        <v>0</v>
      </c>
      <c r="E11" s="12">
        <v>0</v>
      </c>
      <c r="F11" s="12">
        <v>0</v>
      </c>
      <c r="G11" s="13">
        <f t="shared" si="0"/>
        <v>0</v>
      </c>
      <c r="H11" s="12">
        <v>0</v>
      </c>
      <c r="I11" s="12">
        <v>0</v>
      </c>
      <c r="J11" s="12">
        <v>0</v>
      </c>
      <c r="K11" s="14">
        <f t="shared" ref="K11:K15" si="4">H11+I11+J11</f>
        <v>0</v>
      </c>
      <c r="L11" s="14">
        <f t="shared" ref="L11:L15" si="5">C11+G11-K11</f>
        <v>0</v>
      </c>
      <c r="M11" s="12">
        <v>0</v>
      </c>
      <c r="N11" s="12">
        <v>0</v>
      </c>
      <c r="O11" s="12">
        <v>0</v>
      </c>
      <c r="P11" s="12">
        <v>0</v>
      </c>
      <c r="Q11" s="14">
        <f t="shared" ref="Q11:Q15" si="6">N11+O11+P11</f>
        <v>0</v>
      </c>
      <c r="R11" s="12">
        <v>0</v>
      </c>
      <c r="S11" s="12">
        <v>0</v>
      </c>
      <c r="T11" s="12">
        <v>0</v>
      </c>
      <c r="U11" s="14">
        <f t="shared" ref="U11:U15" si="7">R11+S11+T11</f>
        <v>0</v>
      </c>
      <c r="V11" s="12">
        <f t="shared" ref="V11:V15" si="8">M11+Q11-U11</f>
        <v>0</v>
      </c>
      <c r="W11" s="12">
        <f t="shared" si="1"/>
        <v>0</v>
      </c>
      <c r="X11" s="12">
        <f t="shared" ref="X11:X15" si="9">L11-V11</f>
        <v>0</v>
      </c>
    </row>
    <row r="12" spans="1:24" s="15" customFormat="1" ht="40.5">
      <c r="A12" s="22" t="s">
        <v>38</v>
      </c>
      <c r="B12" s="16" t="s">
        <v>39</v>
      </c>
      <c r="C12" s="19">
        <v>5515138.21</v>
      </c>
      <c r="D12" s="19">
        <v>0</v>
      </c>
      <c r="E12" s="19">
        <v>7000</v>
      </c>
      <c r="F12" s="19">
        <v>0</v>
      </c>
      <c r="G12" s="13">
        <f t="shared" si="0"/>
        <v>7000</v>
      </c>
      <c r="H12" s="19">
        <v>0</v>
      </c>
      <c r="I12" s="19">
        <v>0</v>
      </c>
      <c r="J12" s="19">
        <v>0</v>
      </c>
      <c r="K12" s="14">
        <f t="shared" si="4"/>
        <v>0</v>
      </c>
      <c r="L12" s="14">
        <f t="shared" si="5"/>
        <v>5522138.21</v>
      </c>
      <c r="M12" s="19">
        <v>1894788.21</v>
      </c>
      <c r="N12" s="19">
        <v>0</v>
      </c>
      <c r="O12" s="19">
        <v>134270.69</v>
      </c>
      <c r="P12" s="19">
        <v>0</v>
      </c>
      <c r="Q12" s="14">
        <f t="shared" si="6"/>
        <v>134270.69</v>
      </c>
      <c r="R12" s="19">
        <v>0</v>
      </c>
      <c r="S12" s="19">
        <v>0</v>
      </c>
      <c r="T12" s="19">
        <v>0</v>
      </c>
      <c r="U12" s="14">
        <f t="shared" si="7"/>
        <v>0</v>
      </c>
      <c r="V12" s="12">
        <f>M12+Q12-U12</f>
        <v>2029058.9</v>
      </c>
      <c r="W12" s="12">
        <f t="shared" si="1"/>
        <v>3620350</v>
      </c>
      <c r="X12" s="12">
        <f t="shared" si="9"/>
        <v>3493079.31</v>
      </c>
    </row>
    <row r="13" spans="1:24" s="15" customFormat="1" ht="27">
      <c r="A13" s="17" t="s">
        <v>40</v>
      </c>
      <c r="B13" s="16" t="s">
        <v>41</v>
      </c>
      <c r="C13" s="12">
        <f>16016.87+124966.36+17208229.03</f>
        <v>17349212.260000002</v>
      </c>
      <c r="D13" s="12">
        <v>0</v>
      </c>
      <c r="E13" s="12">
        <v>1635653.94</v>
      </c>
      <c r="F13" s="12">
        <v>0</v>
      </c>
      <c r="G13" s="13">
        <f t="shared" si="0"/>
        <v>1635653.94</v>
      </c>
      <c r="H13" s="12">
        <v>0</v>
      </c>
      <c r="I13" s="12">
        <f>17688+3198</f>
        <v>20886</v>
      </c>
      <c r="J13" s="12">
        <v>0</v>
      </c>
      <c r="K13" s="14">
        <f t="shared" si="4"/>
        <v>20886</v>
      </c>
      <c r="L13" s="14">
        <f t="shared" si="5"/>
        <v>18963980.200000003</v>
      </c>
      <c r="M13" s="12">
        <f>16016.87+97986.42+6788431.13</f>
        <v>6902434.4199999999</v>
      </c>
      <c r="N13" s="12">
        <v>0</v>
      </c>
      <c r="O13" s="12">
        <f>942105.23+4542</f>
        <v>946647.23</v>
      </c>
      <c r="P13" s="12">
        <v>0</v>
      </c>
      <c r="Q13" s="14">
        <f t="shared" si="6"/>
        <v>946647.23</v>
      </c>
      <c r="R13" s="12">
        <v>0</v>
      </c>
      <c r="S13" s="12">
        <f>3198+17688</f>
        <v>20886</v>
      </c>
      <c r="T13" s="12">
        <v>0</v>
      </c>
      <c r="U13" s="14">
        <f t="shared" si="7"/>
        <v>20886</v>
      </c>
      <c r="V13" s="12">
        <f>M13+Q13-U13</f>
        <v>7828195.6500000004</v>
      </c>
      <c r="W13" s="12">
        <f t="shared" si="1"/>
        <v>10446777.840000002</v>
      </c>
      <c r="X13" s="12">
        <f t="shared" si="9"/>
        <v>11135784.550000003</v>
      </c>
    </row>
    <row r="14" spans="1:24" s="15" customFormat="1" ht="15">
      <c r="A14" s="17" t="s">
        <v>42</v>
      </c>
      <c r="B14" s="16" t="s">
        <v>43</v>
      </c>
      <c r="C14" s="12">
        <v>485428.07</v>
      </c>
      <c r="D14" s="12">
        <v>0</v>
      </c>
      <c r="E14" s="12">
        <v>0</v>
      </c>
      <c r="F14" s="12">
        <v>0</v>
      </c>
      <c r="G14" s="13">
        <f t="shared" si="0"/>
        <v>0</v>
      </c>
      <c r="H14" s="12">
        <v>0</v>
      </c>
      <c r="I14" s="12">
        <v>0</v>
      </c>
      <c r="J14" s="12">
        <v>0</v>
      </c>
      <c r="K14" s="14">
        <f t="shared" si="4"/>
        <v>0</v>
      </c>
      <c r="L14" s="14">
        <f t="shared" si="5"/>
        <v>485428.07</v>
      </c>
      <c r="M14" s="12">
        <v>267412.15999999997</v>
      </c>
      <c r="N14" s="12">
        <v>0</v>
      </c>
      <c r="O14" s="12">
        <v>50872.22</v>
      </c>
      <c r="P14" s="12">
        <v>0</v>
      </c>
      <c r="Q14" s="14">
        <f t="shared" si="6"/>
        <v>50872.22</v>
      </c>
      <c r="R14" s="12">
        <v>0</v>
      </c>
      <c r="S14" s="12">
        <v>0</v>
      </c>
      <c r="T14" s="12">
        <v>0</v>
      </c>
      <c r="U14" s="14">
        <f t="shared" si="7"/>
        <v>0</v>
      </c>
      <c r="V14" s="12">
        <f t="shared" si="8"/>
        <v>318284.38</v>
      </c>
      <c r="W14" s="12">
        <f t="shared" si="1"/>
        <v>218015.91000000003</v>
      </c>
      <c r="X14" s="12">
        <f t="shared" si="9"/>
        <v>167143.69</v>
      </c>
    </row>
    <row r="15" spans="1:24" s="15" customFormat="1" ht="15">
      <c r="A15" s="17" t="s">
        <v>44</v>
      </c>
      <c r="B15" s="16" t="s">
        <v>45</v>
      </c>
      <c r="C15" s="12">
        <v>58392.36</v>
      </c>
      <c r="D15" s="12">
        <v>0</v>
      </c>
      <c r="E15" s="12">
        <v>4550</v>
      </c>
      <c r="F15" s="12">
        <v>0</v>
      </c>
      <c r="G15" s="13">
        <f t="shared" si="0"/>
        <v>4550</v>
      </c>
      <c r="H15" s="12">
        <v>0</v>
      </c>
      <c r="I15" s="12">
        <v>0</v>
      </c>
      <c r="J15" s="12">
        <v>0</v>
      </c>
      <c r="K15" s="14">
        <f t="shared" si="4"/>
        <v>0</v>
      </c>
      <c r="L15" s="14">
        <f t="shared" si="5"/>
        <v>62942.36</v>
      </c>
      <c r="M15" s="12">
        <v>34252.18</v>
      </c>
      <c r="N15" s="12">
        <v>0</v>
      </c>
      <c r="O15" s="12">
        <v>9003.59</v>
      </c>
      <c r="P15" s="12">
        <v>0</v>
      </c>
      <c r="Q15" s="14">
        <f t="shared" si="6"/>
        <v>9003.59</v>
      </c>
      <c r="R15" s="12">
        <v>0</v>
      </c>
      <c r="S15" s="12">
        <v>0</v>
      </c>
      <c r="T15" s="12">
        <v>0</v>
      </c>
      <c r="U15" s="14">
        <f t="shared" si="7"/>
        <v>0</v>
      </c>
      <c r="V15" s="12">
        <f t="shared" si="8"/>
        <v>43255.770000000004</v>
      </c>
      <c r="W15" s="12">
        <f t="shared" si="1"/>
        <v>24140.18</v>
      </c>
      <c r="X15" s="12">
        <f t="shared" si="9"/>
        <v>19686.589999999997</v>
      </c>
    </row>
    <row r="16" spans="1:24" s="15" customFormat="1" ht="40.5">
      <c r="A16" s="44" t="s">
        <v>46</v>
      </c>
      <c r="B16" s="45" t="s">
        <v>47</v>
      </c>
      <c r="C16" s="42">
        <f>C10+C12+C13+C14+C15</f>
        <v>23930332.460000001</v>
      </c>
      <c r="D16" s="42">
        <f t="shared" ref="D16:K16" si="10">D10+D12+D13+D14+D15</f>
        <v>0</v>
      </c>
      <c r="E16" s="42">
        <f t="shared" si="10"/>
        <v>1647203.94</v>
      </c>
      <c r="F16" s="42">
        <f t="shared" si="10"/>
        <v>0</v>
      </c>
      <c r="G16" s="42">
        <f t="shared" si="10"/>
        <v>1647203.94</v>
      </c>
      <c r="H16" s="42">
        <f t="shared" si="10"/>
        <v>0</v>
      </c>
      <c r="I16" s="42">
        <f t="shared" si="10"/>
        <v>20886</v>
      </c>
      <c r="J16" s="42">
        <f t="shared" si="10"/>
        <v>0</v>
      </c>
      <c r="K16" s="42">
        <f t="shared" si="10"/>
        <v>20886</v>
      </c>
      <c r="L16" s="42">
        <f>L10+L12+L13+L14+L15</f>
        <v>25556650.400000002</v>
      </c>
      <c r="M16" s="42">
        <f>M10+M12+M13+M14+M15</f>
        <v>9098886.9699999988</v>
      </c>
      <c r="N16" s="42">
        <f t="shared" ref="N16:X16" si="11">N10+N12+N13+N14+N15</f>
        <v>0</v>
      </c>
      <c r="O16" s="42">
        <f t="shared" si="11"/>
        <v>1140793.73</v>
      </c>
      <c r="P16" s="42">
        <f t="shared" si="11"/>
        <v>0</v>
      </c>
      <c r="Q16" s="42">
        <f t="shared" si="11"/>
        <v>1140793.73</v>
      </c>
      <c r="R16" s="42">
        <f t="shared" si="11"/>
        <v>0</v>
      </c>
      <c r="S16" s="42">
        <f t="shared" si="11"/>
        <v>20886</v>
      </c>
      <c r="T16" s="42">
        <f t="shared" si="11"/>
        <v>0</v>
      </c>
      <c r="U16" s="42">
        <f t="shared" si="11"/>
        <v>20886</v>
      </c>
      <c r="V16" s="42">
        <f t="shared" si="11"/>
        <v>10218794.700000001</v>
      </c>
      <c r="W16" s="42">
        <f t="shared" si="11"/>
        <v>14831445.490000002</v>
      </c>
      <c r="X16" s="42">
        <f t="shared" si="11"/>
        <v>15337855.700000001</v>
      </c>
    </row>
    <row r="17" spans="1:14">
      <c r="A17" s="23"/>
      <c r="B17" s="6"/>
    </row>
    <row r="18" spans="1:14">
      <c r="A18" s="7" t="s">
        <v>48</v>
      </c>
    </row>
    <row r="19" spans="1:14">
      <c r="A19" s="35" t="s">
        <v>49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</row>
  </sheetData>
  <mergeCells count="18">
    <mergeCell ref="V4:V5"/>
    <mergeCell ref="W4:X4"/>
    <mergeCell ref="A19:N19"/>
    <mergeCell ref="L4:L5"/>
    <mergeCell ref="M4:M5"/>
    <mergeCell ref="N4:P4"/>
    <mergeCell ref="Q4:Q5"/>
    <mergeCell ref="R4:T4"/>
    <mergeCell ref="U4:U5"/>
    <mergeCell ref="A4:A5"/>
    <mergeCell ref="B4:B5"/>
    <mergeCell ref="C4:C5"/>
    <mergeCell ref="D4:F4"/>
    <mergeCell ref="G4:G5"/>
    <mergeCell ref="H4:J4"/>
    <mergeCell ref="K4:K5"/>
    <mergeCell ref="A1:X1"/>
    <mergeCell ref="S2:X2"/>
  </mergeCells>
  <pageMargins left="0.7" right="0.7" top="0.75" bottom="0.75" header="0.3" footer="0.3"/>
  <pageSetup paperSize="9" scale="5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Pietrzak Wioletta</dc:creator>
  <cp:lastModifiedBy>Asus</cp:lastModifiedBy>
  <cp:lastPrinted>2022-03-14T18:01:38Z</cp:lastPrinted>
  <dcterms:created xsi:type="dcterms:W3CDTF">2015-06-05T18:19:34Z</dcterms:created>
  <dcterms:modified xsi:type="dcterms:W3CDTF">2022-03-14T18:03:21Z</dcterms:modified>
</cp:coreProperties>
</file>